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E24DDFDE-C248-4361-A517-A55F8C933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estra" sheetId="1" r:id="rId1"/>
  </sheets>
  <definedNames>
    <definedName name="_xlnm.Print_Area" localSheetId="0">Muestra!$A$1:$S$25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21" i="1" s="1"/>
  <c r="K9" i="1"/>
  <c r="M9" i="1" s="1"/>
  <c r="J2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" i="1"/>
  <c r="A9" i="1"/>
  <c r="A21" i="1"/>
  <c r="H9" i="1" l="1"/>
  <c r="I3" i="1" s="1"/>
  <c r="L3" i="1" s="1"/>
  <c r="H21" i="1"/>
  <c r="I21" i="1" l="1"/>
  <c r="L21" i="1" s="1"/>
  <c r="N21" i="1" s="1"/>
  <c r="I19" i="1"/>
  <c r="L19" i="1" s="1"/>
  <c r="N19" i="1" s="1"/>
  <c r="I13" i="1"/>
  <c r="L13" i="1" s="1"/>
  <c r="N13" i="1" s="1"/>
  <c r="I11" i="1"/>
  <c r="L11" i="1" s="1"/>
  <c r="N11" i="1" s="1"/>
  <c r="I18" i="1"/>
  <c r="L18" i="1" s="1"/>
  <c r="N18" i="1" s="1"/>
  <c r="N3" i="1"/>
  <c r="I9" i="1"/>
  <c r="L9" i="1" s="1"/>
  <c r="N9" i="1" s="1"/>
  <c r="I10" i="1"/>
  <c r="L10" i="1" s="1"/>
  <c r="N10" i="1" s="1"/>
  <c r="I16" i="1"/>
  <c r="L16" i="1" s="1"/>
  <c r="N16" i="1" s="1"/>
  <c r="I12" i="1"/>
  <c r="L12" i="1" s="1"/>
  <c r="N12" i="1" s="1"/>
  <c r="I17" i="1"/>
  <c r="L17" i="1" s="1"/>
  <c r="N17" i="1" s="1"/>
  <c r="I14" i="1"/>
  <c r="L14" i="1" s="1"/>
  <c r="N14" i="1" s="1"/>
  <c r="I6" i="1"/>
  <c r="L6" i="1" s="1"/>
  <c r="N6" i="1" s="1"/>
  <c r="I7" i="1"/>
  <c r="L7" i="1" s="1"/>
  <c r="N7" i="1" s="1"/>
  <c r="I8" i="1"/>
  <c r="L8" i="1" s="1"/>
  <c r="N8" i="1" s="1"/>
  <c r="I4" i="1"/>
  <c r="L4" i="1" s="1"/>
  <c r="N4" i="1" s="1"/>
  <c r="I15" i="1"/>
  <c r="L15" i="1" s="1"/>
  <c r="N15" i="1" s="1"/>
  <c r="I20" i="1"/>
  <c r="L20" i="1" s="1"/>
  <c r="N20" i="1" s="1"/>
  <c r="I5" i="1"/>
  <c r="L5" i="1" s="1"/>
  <c r="N5" i="1" s="1"/>
  <c r="L22" i="1" l="1"/>
  <c r="C22" i="1"/>
  <c r="D13" i="1" l="1"/>
  <c r="E13" i="1" s="1"/>
  <c r="D9" i="1"/>
  <c r="D7" i="1"/>
  <c r="D15" i="1"/>
  <c r="D10" i="1"/>
  <c r="D18" i="1"/>
  <c r="D6" i="1"/>
  <c r="D5" i="1"/>
  <c r="D17" i="1"/>
  <c r="D21" i="1"/>
  <c r="D4" i="1"/>
  <c r="D8" i="1"/>
  <c r="D12" i="1"/>
  <c r="D16" i="1"/>
  <c r="D20" i="1"/>
  <c r="D11" i="1"/>
  <c r="D19" i="1"/>
  <c r="D14" i="1"/>
  <c r="D3" i="1"/>
  <c r="E3" i="1" s="1"/>
  <c r="E9" i="1" l="1"/>
  <c r="E20" i="1"/>
  <c r="E5" i="1"/>
  <c r="E8" i="1"/>
  <c r="E19" i="1"/>
  <c r="E12" i="1"/>
  <c r="E17" i="1"/>
  <c r="E18" i="1"/>
  <c r="E7" i="1"/>
  <c r="E4" i="1"/>
  <c r="E11" i="1"/>
  <c r="E10" i="1"/>
  <c r="E14" i="1"/>
  <c r="E16" i="1"/>
  <c r="E21" i="1"/>
  <c r="E6" i="1"/>
  <c r="E15" i="1"/>
  <c r="O8" i="1" l="1"/>
  <c r="F21" i="1"/>
  <c r="F20" i="1" s="1"/>
  <c r="F9" i="1"/>
  <c r="F8" i="1" s="1"/>
  <c r="O20" i="1" l="1"/>
</calcChain>
</file>

<file path=xl/sharedStrings.xml><?xml version="1.0" encoding="utf-8"?>
<sst xmlns="http://schemas.openxmlformats.org/spreadsheetml/2006/main" count="31" uniqueCount="30">
  <si>
    <t>TRIBUTARIAS</t>
  </si>
  <si>
    <t xml:space="preserve">Atención contribuyente </t>
  </si>
  <si>
    <t xml:space="preserve">Tasas y precios públicos </t>
  </si>
  <si>
    <t xml:space="preserve">I.B.I. </t>
  </si>
  <si>
    <t xml:space="preserve">IVTM </t>
  </si>
  <si>
    <t xml:space="preserve">I.I.V.T.N.U. </t>
  </si>
  <si>
    <t xml:space="preserve">Otras (Asuntos generales; I.A.E.; I.C.I.O….) </t>
  </si>
  <si>
    <t>GENERALES</t>
  </si>
  <si>
    <t xml:space="preserve">Medio Ambiente </t>
  </si>
  <si>
    <t xml:space="preserve">Movilidad, Transportes y Multas </t>
  </si>
  <si>
    <t xml:space="preserve">Deportes </t>
  </si>
  <si>
    <t xml:space="preserve">Vías y Espacios Públicos </t>
  </si>
  <si>
    <t xml:space="preserve">Atención Ciudadana </t>
  </si>
  <si>
    <t xml:space="preserve">Cultura </t>
  </si>
  <si>
    <t xml:space="preserve">Seguridad y Emergencias </t>
  </si>
  <si>
    <t xml:space="preserve">Servicios Sociales </t>
  </si>
  <si>
    <t xml:space="preserve">Administración de la Ciudad y Hacienda </t>
  </si>
  <si>
    <t xml:space="preserve">Urbanismo </t>
  </si>
  <si>
    <t xml:space="preserve">Salud </t>
  </si>
  <si>
    <t>Total</t>
  </si>
  <si>
    <t>Recaudación</t>
  </si>
  <si>
    <t>Datos brutos en BBDD</t>
  </si>
  <si>
    <t xml:space="preserve">Distribución proporcional </t>
  </si>
  <si>
    <r>
      <rPr>
        <sz val="8"/>
        <color theme="1"/>
        <rFont val="Calibri"/>
        <family val="2"/>
      </rPr>
      <t>√</t>
    </r>
    <r>
      <rPr>
        <sz val="8"/>
        <color theme="1"/>
        <rFont val="Arial"/>
        <family val="2"/>
      </rPr>
      <t>N (raiz cuadrada del univeso)</t>
    </r>
  </si>
  <si>
    <r>
      <t xml:space="preserve">% </t>
    </r>
    <r>
      <rPr>
        <sz val="11"/>
        <color theme="1"/>
        <rFont val="Calibri"/>
        <family val="2"/>
      </rPr>
      <t>√</t>
    </r>
  </si>
  <si>
    <t>Cuota fija</t>
  </si>
  <si>
    <t>Cuota proporcional</t>
  </si>
  <si>
    <t xml:space="preserve"> DISEÑO MUESTRAL Manteniendo una muestra fija en tributarias (500n), una cuota fija y otra proporcional por materia para disponer de submuestras operativas</t>
  </si>
  <si>
    <t>DISTRIBUCIÓN DEL UNIVERSO DE LAS SUGERENCIAS / RECLAMACIONES / FELICITACIONES, POR MATERIAS (oleada 2022)</t>
  </si>
  <si>
    <t xml:space="preserve">Otras (Economía y desarrollo, Empleo, Educación y Juventud, Vivienda, Cohesión social y Turismo)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</si>
</sst>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5396E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1" fontId="3" fillId="0" borderId="0" xfId="0" applyNumberFormat="1" applyFont="1"/>
    <xf numFmtId="0" fontId="2" fillId="0" borderId="8" xfId="0" applyFont="1" applyBorder="1" applyAlignment="1">
      <alignment horizontal="left" vertical="center" wrapText="1"/>
    </xf>
    <xf numFmtId="3" fontId="4" fillId="0" borderId="8" xfId="0" applyNumberFormat="1" applyFont="1" applyBorder="1"/>
    <xf numFmtId="0" fontId="8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10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164" fontId="7" fillId="0" borderId="0" xfId="1" applyNumberFormat="1" applyFont="1" applyFill="1" applyBorder="1"/>
    <xf numFmtId="1" fontId="7" fillId="0" borderId="7" xfId="0" applyNumberFormat="1" applyFont="1" applyBorder="1" applyAlignment="1">
      <alignment horizontal="center"/>
    </xf>
    <xf numFmtId="0" fontId="7" fillId="0" borderId="5" xfId="0" applyFont="1" applyBorder="1"/>
    <xf numFmtId="164" fontId="7" fillId="0" borderId="5" xfId="1" applyNumberFormat="1" applyFont="1" applyBorder="1"/>
    <xf numFmtId="3" fontId="11" fillId="0" borderId="5" xfId="0" applyNumberFormat="1" applyFont="1" applyBorder="1"/>
    <xf numFmtId="0" fontId="7" fillId="0" borderId="6" xfId="0" applyFont="1" applyBorder="1"/>
    <xf numFmtId="164" fontId="7" fillId="0" borderId="8" xfId="1" applyNumberFormat="1" applyFont="1" applyFill="1" applyBorder="1"/>
    <xf numFmtId="1" fontId="7" fillId="0" borderId="6" xfId="0" applyNumberFormat="1" applyFont="1" applyBorder="1" applyAlignment="1">
      <alignment horizontal="center"/>
    </xf>
    <xf numFmtId="0" fontId="7" fillId="0" borderId="4" xfId="0" applyFont="1" applyBorder="1"/>
    <xf numFmtId="164" fontId="7" fillId="0" borderId="0" xfId="1" applyNumberFormat="1" applyFont="1" applyBorder="1"/>
    <xf numFmtId="1" fontId="7" fillId="0" borderId="9" xfId="0" applyNumberFormat="1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5" xfId="0" applyNumberFormat="1" applyFont="1" applyBorder="1"/>
    <xf numFmtId="1" fontId="11" fillId="0" borderId="7" xfId="0" applyNumberFormat="1" applyFont="1" applyBorder="1"/>
    <xf numFmtId="1" fontId="7" fillId="0" borderId="3" xfId="0" applyNumberFormat="1" applyFont="1" applyBorder="1"/>
    <xf numFmtId="1" fontId="11" fillId="0" borderId="9" xfId="0" applyNumberFormat="1" applyFont="1" applyBorder="1"/>
    <xf numFmtId="0" fontId="11" fillId="0" borderId="3" xfId="0" applyFont="1" applyBorder="1"/>
    <xf numFmtId="0" fontId="7" fillId="0" borderId="8" xfId="0" applyFont="1" applyBorder="1"/>
    <xf numFmtId="9" fontId="7" fillId="0" borderId="4" xfId="1" applyFont="1" applyBorder="1"/>
    <xf numFmtId="1" fontId="7" fillId="0" borderId="8" xfId="0" applyNumberFormat="1" applyFont="1" applyBorder="1"/>
    <xf numFmtId="9" fontId="7" fillId="0" borderId="5" xfId="1" applyFont="1" applyBorder="1"/>
    <xf numFmtId="1" fontId="7" fillId="0" borderId="2" xfId="0" applyNumberFormat="1" applyFont="1" applyBorder="1"/>
    <xf numFmtId="9" fontId="7" fillId="0" borderId="3" xfId="1" applyFont="1" applyBorder="1"/>
    <xf numFmtId="0" fontId="7" fillId="0" borderId="9" xfId="0" applyFont="1" applyBorder="1"/>
    <xf numFmtId="0" fontId="7" fillId="0" borderId="1" xfId="0" applyFont="1" applyBorder="1" applyAlignment="1">
      <alignment wrapText="1"/>
    </xf>
    <xf numFmtId="3" fontId="11" fillId="0" borderId="8" xfId="0" applyNumberFormat="1" applyFont="1" applyBorder="1"/>
    <xf numFmtId="3" fontId="4" fillId="0" borderId="8" xfId="1" applyNumberFormat="1" applyFont="1" applyBorder="1"/>
    <xf numFmtId="3" fontId="7" fillId="0" borderId="8" xfId="0" applyNumberFormat="1" applyFont="1" applyBorder="1"/>
    <xf numFmtId="3" fontId="11" fillId="0" borderId="3" xfId="0" applyNumberFormat="1" applyFont="1" applyBorder="1"/>
    <xf numFmtId="3" fontId="11" fillId="0" borderId="7" xfId="0" applyNumberFormat="1" applyFont="1" applyBorder="1"/>
    <xf numFmtId="3" fontId="7" fillId="0" borderId="7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 xr:uid="{C49C8824-C827-4D7D-B4FE-1BB015E68CE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zoomScaleNormal="100" workbookViewId="0">
      <selection activeCell="B16" sqref="B16"/>
    </sheetView>
  </sheetViews>
  <sheetFormatPr baseColWidth="10" defaultColWidth="11.42578125" defaultRowHeight="14.25" x14ac:dyDescent="0.2"/>
  <cols>
    <col min="1" max="1" width="14.42578125" style="1" customWidth="1"/>
    <col min="2" max="2" width="32.85546875" style="2" customWidth="1"/>
    <col min="3" max="14" width="9.5703125" style="1" customWidth="1"/>
    <col min="15" max="15" width="8.5703125" style="1" customWidth="1"/>
    <col min="16" max="16" width="7.85546875" style="1" customWidth="1"/>
    <col min="17" max="16384" width="11.42578125" style="1"/>
  </cols>
  <sheetData>
    <row r="1" spans="1:21" ht="51.75" customHeight="1" x14ac:dyDescent="0.2">
      <c r="A1" s="50" t="s">
        <v>28</v>
      </c>
      <c r="B1" s="51"/>
      <c r="C1" s="51"/>
      <c r="D1" s="51"/>
      <c r="E1" s="51"/>
      <c r="F1" s="52"/>
      <c r="G1" s="50" t="s">
        <v>27</v>
      </c>
      <c r="H1" s="51"/>
      <c r="I1" s="51"/>
      <c r="J1" s="51"/>
      <c r="K1" s="51"/>
      <c r="L1" s="51"/>
      <c r="M1" s="51"/>
      <c r="N1" s="51"/>
      <c r="O1" s="52"/>
    </row>
    <row r="2" spans="1:21" ht="29.25" customHeight="1" x14ac:dyDescent="0.25">
      <c r="A2" s="55" t="s">
        <v>21</v>
      </c>
      <c r="B2" s="56"/>
      <c r="C2" s="56"/>
      <c r="D2" s="53" t="s">
        <v>22</v>
      </c>
      <c r="E2" s="53"/>
      <c r="F2" s="54"/>
      <c r="G2" s="7" t="s">
        <v>23</v>
      </c>
      <c r="H2" s="8"/>
      <c r="I2" s="9" t="s">
        <v>24</v>
      </c>
      <c r="J2" s="7" t="s">
        <v>25</v>
      </c>
      <c r="K2" s="8"/>
      <c r="L2" s="10" t="s">
        <v>26</v>
      </c>
      <c r="M2" s="11"/>
      <c r="N2" s="12" t="s">
        <v>19</v>
      </c>
      <c r="O2" s="13"/>
    </row>
    <row r="3" spans="1:21" x14ac:dyDescent="0.2">
      <c r="A3" s="14" t="s">
        <v>0</v>
      </c>
      <c r="B3" s="15" t="s">
        <v>1</v>
      </c>
      <c r="C3" s="47">
        <v>1047</v>
      </c>
      <c r="D3" s="16">
        <f t="shared" ref="D3:D21" si="0">C3/C$22</f>
        <v>1.5972783719049873E-2</v>
      </c>
      <c r="E3" s="17">
        <f t="shared" ref="E3:E21" si="1">D3*E$22</f>
        <v>79.863918595249359</v>
      </c>
      <c r="F3" s="18"/>
      <c r="G3" s="17">
        <f t="shared" ref="G3:G21" si="2">SQRT(C3)</f>
        <v>32.357379374726875</v>
      </c>
      <c r="H3" s="27"/>
      <c r="I3" s="19">
        <f>G3/H$9</f>
        <v>0.16331198036500669</v>
      </c>
      <c r="J3" s="14">
        <v>30</v>
      </c>
      <c r="K3" s="27"/>
      <c r="L3" s="28">
        <f>I3*M$9</f>
        <v>47.360474305851938</v>
      </c>
      <c r="M3" s="29"/>
      <c r="N3" s="30">
        <f>J3+L3</f>
        <v>77.360474305851938</v>
      </c>
      <c r="O3" s="18"/>
      <c r="P3" s="3"/>
      <c r="U3" s="4"/>
    </row>
    <row r="4" spans="1:21" x14ac:dyDescent="0.2">
      <c r="A4" s="14"/>
      <c r="B4" s="15" t="s">
        <v>3</v>
      </c>
      <c r="C4" s="47">
        <v>713</v>
      </c>
      <c r="D4" s="16">
        <f t="shared" si="0"/>
        <v>1.0877358922332912E-2</v>
      </c>
      <c r="E4" s="17">
        <f t="shared" si="1"/>
        <v>54.386794611664556</v>
      </c>
      <c r="F4" s="18"/>
      <c r="G4" s="17">
        <f t="shared" si="2"/>
        <v>26.702059845637379</v>
      </c>
      <c r="H4" s="27"/>
      <c r="I4" s="19">
        <f t="shared" ref="I4:I9" si="3">G4/H$9</f>
        <v>0.13476883349280117</v>
      </c>
      <c r="J4" s="14">
        <v>30</v>
      </c>
      <c r="K4" s="27"/>
      <c r="L4" s="28">
        <f t="shared" ref="L4:L9" si="4">I4*M$9</f>
        <v>39.082961712912336</v>
      </c>
      <c r="M4" s="29"/>
      <c r="N4" s="30">
        <f t="shared" ref="N4:N21" si="5">J4+L4</f>
        <v>69.082961712912336</v>
      </c>
      <c r="O4" s="18"/>
      <c r="P4" s="3"/>
      <c r="U4" s="4"/>
    </row>
    <row r="5" spans="1:21" x14ac:dyDescent="0.2">
      <c r="A5" s="14"/>
      <c r="B5" s="15" t="s">
        <v>5</v>
      </c>
      <c r="C5" s="47">
        <v>580</v>
      </c>
      <c r="D5" s="16">
        <f t="shared" si="0"/>
        <v>8.8483424613647801E-3</v>
      </c>
      <c r="E5" s="17">
        <f t="shared" si="1"/>
        <v>44.241712306823899</v>
      </c>
      <c r="F5" s="18"/>
      <c r="G5" s="17">
        <f t="shared" si="2"/>
        <v>24.083189157584592</v>
      </c>
      <c r="H5" s="27"/>
      <c r="I5" s="19">
        <f t="shared" si="3"/>
        <v>0.12155104618584073</v>
      </c>
      <c r="J5" s="14">
        <v>30</v>
      </c>
      <c r="K5" s="27"/>
      <c r="L5" s="28">
        <f t="shared" si="4"/>
        <v>35.249803393893814</v>
      </c>
      <c r="M5" s="29"/>
      <c r="N5" s="30">
        <f t="shared" si="5"/>
        <v>65.249803393893814</v>
      </c>
      <c r="O5" s="18"/>
      <c r="P5" s="3"/>
    </row>
    <row r="6" spans="1:21" x14ac:dyDescent="0.2">
      <c r="A6" s="14"/>
      <c r="B6" s="15" t="s">
        <v>4</v>
      </c>
      <c r="C6" s="47">
        <v>519</v>
      </c>
      <c r="D6" s="16">
        <f t="shared" si="0"/>
        <v>7.9177409266350356E-3</v>
      </c>
      <c r="E6" s="17">
        <f t="shared" si="1"/>
        <v>39.588704633175176</v>
      </c>
      <c r="F6" s="18"/>
      <c r="G6" s="17">
        <f t="shared" si="2"/>
        <v>22.781571499789035</v>
      </c>
      <c r="H6" s="27"/>
      <c r="I6" s="19">
        <f t="shared" si="3"/>
        <v>0.11498160943044378</v>
      </c>
      <c r="J6" s="14">
        <v>30</v>
      </c>
      <c r="K6" s="27"/>
      <c r="L6" s="28">
        <f t="shared" si="4"/>
        <v>33.344666734828692</v>
      </c>
      <c r="M6" s="29"/>
      <c r="N6" s="30">
        <f t="shared" si="5"/>
        <v>63.344666734828692</v>
      </c>
      <c r="O6" s="18"/>
      <c r="P6" s="3"/>
    </row>
    <row r="7" spans="1:21" x14ac:dyDescent="0.2">
      <c r="A7" s="14"/>
      <c r="B7" s="15" t="s">
        <v>20</v>
      </c>
      <c r="C7" s="47">
        <v>1998</v>
      </c>
      <c r="D7" s="16">
        <f t="shared" si="0"/>
        <v>3.0481014203115227E-2</v>
      </c>
      <c r="E7" s="17">
        <f t="shared" si="1"/>
        <v>152.40507101557614</v>
      </c>
      <c r="F7" s="18"/>
      <c r="G7" s="17">
        <f t="shared" si="2"/>
        <v>44.698993277254019</v>
      </c>
      <c r="H7" s="27"/>
      <c r="I7" s="19">
        <f t="shared" si="3"/>
        <v>0.22560174073096087</v>
      </c>
      <c r="J7" s="14">
        <v>30</v>
      </c>
      <c r="K7" s="27"/>
      <c r="L7" s="28">
        <f t="shared" si="4"/>
        <v>65.42450481197865</v>
      </c>
      <c r="M7" s="29"/>
      <c r="N7" s="30">
        <f t="shared" si="5"/>
        <v>95.42450481197865</v>
      </c>
      <c r="O7" s="18"/>
      <c r="P7" s="3"/>
      <c r="U7" s="4"/>
    </row>
    <row r="8" spans="1:21" x14ac:dyDescent="0.2">
      <c r="A8" s="14"/>
      <c r="B8" s="15" t="s">
        <v>2</v>
      </c>
      <c r="C8" s="47">
        <v>1111</v>
      </c>
      <c r="D8" s="16">
        <f t="shared" si="0"/>
        <v>1.6949152542372881E-2</v>
      </c>
      <c r="E8" s="17">
        <f t="shared" si="1"/>
        <v>84.745762711864401</v>
      </c>
      <c r="F8" s="19">
        <f>F9/E22</f>
        <v>9.4112801110619537E-2</v>
      </c>
      <c r="G8" s="17">
        <f t="shared" si="2"/>
        <v>33.331666624997915</v>
      </c>
      <c r="H8" s="27"/>
      <c r="I8" s="19">
        <f t="shared" si="3"/>
        <v>0.16822933718934879</v>
      </c>
      <c r="J8" s="14">
        <v>30</v>
      </c>
      <c r="K8" s="27"/>
      <c r="L8" s="28">
        <f t="shared" si="4"/>
        <v>48.786507784911151</v>
      </c>
      <c r="M8" s="29"/>
      <c r="N8" s="30">
        <f t="shared" si="5"/>
        <v>78.786507784911151</v>
      </c>
      <c r="O8" s="19">
        <f>O9/N22</f>
        <v>0.1</v>
      </c>
      <c r="P8" s="3"/>
    </row>
    <row r="9" spans="1:21" ht="25.5" x14ac:dyDescent="0.2">
      <c r="A9" s="46">
        <f>SUM(C3:C9)</f>
        <v>6169</v>
      </c>
      <c r="B9" s="41" t="s">
        <v>6</v>
      </c>
      <c r="C9" s="47">
        <v>201</v>
      </c>
      <c r="D9" s="16">
        <f t="shared" si="0"/>
        <v>3.066408335748829E-3</v>
      </c>
      <c r="E9" s="17">
        <f t="shared" si="1"/>
        <v>15.332041678744146</v>
      </c>
      <c r="F9" s="20">
        <f>SUM(E3:E9)</f>
        <v>470.56400555309767</v>
      </c>
      <c r="G9" s="17">
        <f t="shared" si="2"/>
        <v>14.177446878757825</v>
      </c>
      <c r="H9" s="28">
        <f>SUM(G3:G9)</f>
        <v>198.13230665874764</v>
      </c>
      <c r="I9" s="19">
        <f t="shared" si="3"/>
        <v>7.1555452605597994E-2</v>
      </c>
      <c r="J9" s="14">
        <v>30</v>
      </c>
      <c r="K9" s="28">
        <f>SUM(J3:J9)</f>
        <v>210</v>
      </c>
      <c r="L9" s="28">
        <f t="shared" si="4"/>
        <v>20.751081255623419</v>
      </c>
      <c r="M9" s="31">
        <f>O9-K9</f>
        <v>290</v>
      </c>
      <c r="N9" s="32">
        <f t="shared" si="5"/>
        <v>50.751081255623419</v>
      </c>
      <c r="O9" s="33">
        <v>500</v>
      </c>
      <c r="P9" s="3"/>
      <c r="U9" s="4"/>
    </row>
    <row r="10" spans="1:21" ht="25.5" x14ac:dyDescent="0.2">
      <c r="A10" s="21" t="s">
        <v>7</v>
      </c>
      <c r="B10" s="15" t="s">
        <v>16</v>
      </c>
      <c r="C10" s="48">
        <v>1419</v>
      </c>
      <c r="D10" s="22">
        <f t="shared" si="0"/>
        <v>2.1647927504614868E-2</v>
      </c>
      <c r="E10" s="23">
        <f t="shared" si="1"/>
        <v>108.23963752307434</v>
      </c>
      <c r="F10" s="24"/>
      <c r="G10" s="23">
        <f t="shared" si="2"/>
        <v>37.669616403674723</v>
      </c>
      <c r="H10" s="34"/>
      <c r="I10" s="35">
        <f t="shared" ref="I10:I21" si="6">G10/H$21</f>
        <v>5.0098143176511706E-2</v>
      </c>
      <c r="J10" s="21">
        <v>100</v>
      </c>
      <c r="K10" s="34"/>
      <c r="L10" s="36">
        <f t="shared" ref="L10:L21" si="7">I10*M$21</f>
        <v>165.32387248248864</v>
      </c>
      <c r="M10" s="29"/>
      <c r="N10" s="30">
        <f t="shared" si="5"/>
        <v>265.32387248248864</v>
      </c>
      <c r="O10" s="18"/>
      <c r="P10" s="3"/>
      <c r="U10" s="4"/>
    </row>
    <row r="11" spans="1:21" x14ac:dyDescent="0.2">
      <c r="A11" s="14"/>
      <c r="B11" s="15" t="s">
        <v>12</v>
      </c>
      <c r="C11" s="47">
        <v>5042</v>
      </c>
      <c r="D11" s="16">
        <f t="shared" si="0"/>
        <v>7.6919556362415903E-2</v>
      </c>
      <c r="E11" s="17">
        <f t="shared" si="1"/>
        <v>384.59778181207952</v>
      </c>
      <c r="F11" s="18"/>
      <c r="G11" s="17">
        <f t="shared" si="2"/>
        <v>71.007041904306931</v>
      </c>
      <c r="H11" s="27"/>
      <c r="I11" s="37">
        <f t="shared" si="6"/>
        <v>9.4434753827636886E-2</v>
      </c>
      <c r="J11" s="14">
        <v>100</v>
      </c>
      <c r="K11" s="27"/>
      <c r="L11" s="28">
        <f t="shared" si="7"/>
        <v>311.6346876312017</v>
      </c>
      <c r="M11" s="29"/>
      <c r="N11" s="30">
        <f t="shared" si="5"/>
        <v>411.6346876312017</v>
      </c>
      <c r="O11" s="18"/>
      <c r="P11" s="3"/>
      <c r="U11" s="4"/>
    </row>
    <row r="12" spans="1:21" x14ac:dyDescent="0.2">
      <c r="A12" s="14"/>
      <c r="B12" s="15" t="s">
        <v>13</v>
      </c>
      <c r="C12" s="47">
        <v>1634</v>
      </c>
      <c r="D12" s="16">
        <f t="shared" si="0"/>
        <v>2.4927916520465606E-2</v>
      </c>
      <c r="E12" s="17">
        <f t="shared" si="1"/>
        <v>124.63958260232803</v>
      </c>
      <c r="F12" s="18"/>
      <c r="G12" s="17">
        <f t="shared" si="2"/>
        <v>40.422765862815474</v>
      </c>
      <c r="H12" s="27"/>
      <c r="I12" s="37">
        <f t="shared" si="6"/>
        <v>5.3759653140199946E-2</v>
      </c>
      <c r="J12" s="14">
        <v>100</v>
      </c>
      <c r="K12" s="27"/>
      <c r="L12" s="28">
        <f t="shared" si="7"/>
        <v>177.40685536265983</v>
      </c>
      <c r="M12" s="29"/>
      <c r="N12" s="30">
        <f t="shared" si="5"/>
        <v>277.40685536265983</v>
      </c>
      <c r="O12" s="18"/>
      <c r="P12" s="3"/>
      <c r="U12" s="4"/>
    </row>
    <row r="13" spans="1:21" x14ac:dyDescent="0.2">
      <c r="A13" s="14"/>
      <c r="B13" s="15" t="s">
        <v>10</v>
      </c>
      <c r="C13" s="47">
        <v>6426</v>
      </c>
      <c r="D13" s="16">
        <f t="shared" si="0"/>
        <v>9.8033532166776002E-2</v>
      </c>
      <c r="E13" s="17">
        <f t="shared" si="1"/>
        <v>490.16766083388001</v>
      </c>
      <c r="F13" s="18"/>
      <c r="G13" s="17">
        <f t="shared" si="2"/>
        <v>80.162335295324326</v>
      </c>
      <c r="H13" s="27"/>
      <c r="I13" s="37">
        <f t="shared" si="6"/>
        <v>0.10661069940167829</v>
      </c>
      <c r="J13" s="14">
        <v>100</v>
      </c>
      <c r="K13" s="27"/>
      <c r="L13" s="28">
        <f t="shared" si="7"/>
        <v>351.81530802553834</v>
      </c>
      <c r="M13" s="29"/>
      <c r="N13" s="30">
        <f t="shared" si="5"/>
        <v>451.81530802553834</v>
      </c>
      <c r="O13" s="18"/>
      <c r="P13" s="3"/>
    </row>
    <row r="14" spans="1:21" x14ac:dyDescent="0.2">
      <c r="A14" s="14"/>
      <c r="B14" s="15" t="s">
        <v>8</v>
      </c>
      <c r="C14" s="47">
        <v>17957</v>
      </c>
      <c r="D14" s="16">
        <f t="shared" si="0"/>
        <v>0.2739477337564265</v>
      </c>
      <c r="E14" s="17">
        <f t="shared" si="1"/>
        <v>1369.7386687821324</v>
      </c>
      <c r="F14" s="18"/>
      <c r="G14" s="17">
        <f t="shared" si="2"/>
        <v>134.00373129133382</v>
      </c>
      <c r="H14" s="27"/>
      <c r="I14" s="37">
        <f t="shared" si="6"/>
        <v>0.17821625907943006</v>
      </c>
      <c r="J14" s="14">
        <v>100</v>
      </c>
      <c r="K14" s="27"/>
      <c r="L14" s="28">
        <f t="shared" si="7"/>
        <v>588.1136549621192</v>
      </c>
      <c r="M14" s="29"/>
      <c r="N14" s="30">
        <f t="shared" si="5"/>
        <v>688.1136549621192</v>
      </c>
      <c r="O14" s="18"/>
      <c r="P14" s="3"/>
    </row>
    <row r="15" spans="1:21" x14ac:dyDescent="0.2">
      <c r="A15" s="14"/>
      <c r="B15" s="15" t="s">
        <v>9</v>
      </c>
      <c r="C15" s="47">
        <v>13956</v>
      </c>
      <c r="D15" s="16">
        <f t="shared" si="0"/>
        <v>0.21290942653587391</v>
      </c>
      <c r="E15" s="17">
        <f t="shared" si="1"/>
        <v>1064.5471326793695</v>
      </c>
      <c r="F15" s="18"/>
      <c r="G15" s="17">
        <f t="shared" si="2"/>
        <v>118.13551540497888</v>
      </c>
      <c r="H15" s="27"/>
      <c r="I15" s="37">
        <f t="shared" si="6"/>
        <v>0.1571125625906902</v>
      </c>
      <c r="J15" s="14">
        <v>100</v>
      </c>
      <c r="K15" s="27"/>
      <c r="L15" s="28">
        <f t="shared" si="7"/>
        <v>518.47145654927772</v>
      </c>
      <c r="M15" s="29"/>
      <c r="N15" s="30">
        <f t="shared" si="5"/>
        <v>618.47145654927772</v>
      </c>
      <c r="O15" s="18"/>
      <c r="P15" s="3"/>
    </row>
    <row r="16" spans="1:21" x14ac:dyDescent="0.2">
      <c r="A16" s="14"/>
      <c r="B16" s="15" t="s">
        <v>18</v>
      </c>
      <c r="C16" s="47">
        <v>877</v>
      </c>
      <c r="D16" s="25">
        <f t="shared" si="0"/>
        <v>1.3379304032098124E-2</v>
      </c>
      <c r="E16" s="17">
        <f t="shared" si="1"/>
        <v>66.896520160490624</v>
      </c>
      <c r="F16" s="18"/>
      <c r="G16" s="17">
        <f t="shared" si="2"/>
        <v>29.614185789921695</v>
      </c>
      <c r="H16" s="27"/>
      <c r="I16" s="37">
        <f t="shared" si="6"/>
        <v>3.9384943660179847E-2</v>
      </c>
      <c r="J16" s="14">
        <v>100</v>
      </c>
      <c r="K16" s="27"/>
      <c r="L16" s="28">
        <f t="shared" si="7"/>
        <v>129.9703140785935</v>
      </c>
      <c r="M16" s="29"/>
      <c r="N16" s="30">
        <f t="shared" si="5"/>
        <v>229.9703140785935</v>
      </c>
      <c r="O16" s="18"/>
      <c r="P16" s="3"/>
    </row>
    <row r="17" spans="1:21" x14ac:dyDescent="0.2">
      <c r="A17" s="14"/>
      <c r="B17" s="15" t="s">
        <v>14</v>
      </c>
      <c r="C17" s="47">
        <v>1884</v>
      </c>
      <c r="D17" s="25">
        <f t="shared" si="0"/>
        <v>2.8741857236571116E-2</v>
      </c>
      <c r="E17" s="17">
        <f t="shared" si="1"/>
        <v>143.70928618285558</v>
      </c>
      <c r="F17" s="18"/>
      <c r="G17" s="17">
        <f t="shared" si="2"/>
        <v>43.405068828421413</v>
      </c>
      <c r="H17" s="27"/>
      <c r="I17" s="37">
        <f t="shared" si="6"/>
        <v>5.7725922383974004E-2</v>
      </c>
      <c r="J17" s="14">
        <v>100</v>
      </c>
      <c r="K17" s="27"/>
      <c r="L17" s="28">
        <f t="shared" si="7"/>
        <v>190.49554386711421</v>
      </c>
      <c r="M17" s="29"/>
      <c r="N17" s="30">
        <f t="shared" si="5"/>
        <v>290.49554386711418</v>
      </c>
      <c r="O17" s="18"/>
      <c r="P17" s="3"/>
    </row>
    <row r="18" spans="1:21" x14ac:dyDescent="0.2">
      <c r="A18" s="14"/>
      <c r="B18" s="15" t="s">
        <v>15</v>
      </c>
      <c r="C18" s="47">
        <v>3124</v>
      </c>
      <c r="D18" s="25">
        <f t="shared" si="0"/>
        <v>4.7659003188454438E-2</v>
      </c>
      <c r="E18" s="17">
        <f t="shared" si="1"/>
        <v>238.29501594227219</v>
      </c>
      <c r="F18" s="18"/>
      <c r="G18" s="17">
        <f t="shared" si="2"/>
        <v>55.892754449928482</v>
      </c>
      <c r="H18" s="27"/>
      <c r="I18" s="37">
        <f t="shared" si="6"/>
        <v>7.433373318579832E-2</v>
      </c>
      <c r="J18" s="14">
        <v>100</v>
      </c>
      <c r="K18" s="27"/>
      <c r="L18" s="28">
        <f t="shared" si="7"/>
        <v>245.30131951313444</v>
      </c>
      <c r="M18" s="29"/>
      <c r="N18" s="30">
        <f t="shared" si="5"/>
        <v>345.30131951313444</v>
      </c>
      <c r="O18" s="18"/>
      <c r="P18" s="3"/>
      <c r="U18" s="4"/>
    </row>
    <row r="19" spans="1:21" x14ac:dyDescent="0.2">
      <c r="A19" s="14"/>
      <c r="B19" s="15" t="s">
        <v>17</v>
      </c>
      <c r="C19" s="47">
        <v>1582</v>
      </c>
      <c r="D19" s="25">
        <f t="shared" si="0"/>
        <v>2.4134616851515661E-2</v>
      </c>
      <c r="E19" s="17">
        <f t="shared" si="1"/>
        <v>120.67308425757831</v>
      </c>
      <c r="F19" s="18"/>
      <c r="G19" s="17">
        <f t="shared" si="2"/>
        <v>39.774363602702685</v>
      </c>
      <c r="H19" s="27"/>
      <c r="I19" s="37">
        <f t="shared" si="6"/>
        <v>5.289732024795591E-2</v>
      </c>
      <c r="J19" s="14">
        <v>100</v>
      </c>
      <c r="K19" s="27"/>
      <c r="L19" s="28">
        <f t="shared" si="7"/>
        <v>174.56115681825452</v>
      </c>
      <c r="M19" s="29"/>
      <c r="N19" s="30">
        <f t="shared" si="5"/>
        <v>274.56115681825452</v>
      </c>
      <c r="O19" s="18"/>
      <c r="P19" s="3"/>
    </row>
    <row r="20" spans="1:21" x14ac:dyDescent="0.2">
      <c r="A20" s="14"/>
      <c r="B20" s="15" t="s">
        <v>11</v>
      </c>
      <c r="C20" s="47">
        <v>3975</v>
      </c>
      <c r="D20" s="16">
        <f t="shared" si="0"/>
        <v>6.0641657386077588E-2</v>
      </c>
      <c r="E20" s="17">
        <f t="shared" si="1"/>
        <v>303.20828693038794</v>
      </c>
      <c r="F20" s="19">
        <f>F21/E22</f>
        <v>0.9058871988893803</v>
      </c>
      <c r="G20" s="17">
        <f t="shared" si="2"/>
        <v>63.047601064592456</v>
      </c>
      <c r="H20" s="27"/>
      <c r="I20" s="37">
        <f t="shared" si="6"/>
        <v>8.3849214476243564E-2</v>
      </c>
      <c r="J20" s="14">
        <v>100</v>
      </c>
      <c r="K20" s="27"/>
      <c r="L20" s="28">
        <f t="shared" si="7"/>
        <v>276.70240777160376</v>
      </c>
      <c r="M20" s="29"/>
      <c r="N20" s="30">
        <f t="shared" si="5"/>
        <v>376.70240777160376</v>
      </c>
      <c r="O20" s="19">
        <f>O21/N22</f>
        <v>0.9</v>
      </c>
      <c r="P20" s="3"/>
    </row>
    <row r="21" spans="1:21" ht="38.25" x14ac:dyDescent="0.2">
      <c r="A21" s="46">
        <f>SUM(C10:C21)</f>
        <v>59380</v>
      </c>
      <c r="B21" s="15" t="s">
        <v>29</v>
      </c>
      <c r="C21" s="49">
        <v>1504</v>
      </c>
      <c r="D21" s="25">
        <f t="shared" si="0"/>
        <v>2.2944667348090742E-2</v>
      </c>
      <c r="E21" s="26">
        <f t="shared" si="1"/>
        <v>114.72333674045372</v>
      </c>
      <c r="F21" s="20">
        <f>SUM(E10:E21)</f>
        <v>4529.4359944469015</v>
      </c>
      <c r="G21" s="26">
        <f t="shared" si="2"/>
        <v>38.781438859330635</v>
      </c>
      <c r="H21" s="38">
        <f>SUM(G10:G21)</f>
        <v>751.91641875733148</v>
      </c>
      <c r="I21" s="39">
        <f t="shared" si="6"/>
        <v>5.1576794829701275E-2</v>
      </c>
      <c r="J21" s="40">
        <v>100</v>
      </c>
      <c r="K21" s="38">
        <f>SUM(J10:J21)</f>
        <v>1200</v>
      </c>
      <c r="L21" s="38">
        <f t="shared" si="7"/>
        <v>170.2034229380142</v>
      </c>
      <c r="M21" s="31">
        <f>O21-K21</f>
        <v>3300</v>
      </c>
      <c r="N21" s="32">
        <f t="shared" si="5"/>
        <v>270.20342293801423</v>
      </c>
      <c r="O21" s="45">
        <v>4500</v>
      </c>
      <c r="P21" s="3"/>
    </row>
    <row r="22" spans="1:21" ht="15" x14ac:dyDescent="0.25">
      <c r="A22" s="6" t="s">
        <v>19</v>
      </c>
      <c r="B22" s="5"/>
      <c r="C22" s="42">
        <f>SUM(C3:C21)</f>
        <v>65549</v>
      </c>
      <c r="D22" s="43"/>
      <c r="E22" s="42">
        <v>5000</v>
      </c>
      <c r="F22" s="6"/>
      <c r="G22" s="6"/>
      <c r="H22" s="6"/>
      <c r="I22" s="44"/>
      <c r="J22" s="44">
        <f>SUM(J3:J21)</f>
        <v>1410</v>
      </c>
      <c r="K22" s="44"/>
      <c r="L22" s="44">
        <f>SUM(L3:L21)</f>
        <v>3590</v>
      </c>
      <c r="M22" s="44"/>
      <c r="N22" s="42">
        <v>5000</v>
      </c>
      <c r="O22" s="34"/>
    </row>
  </sheetData>
  <mergeCells count="4">
    <mergeCell ref="G1:O1"/>
    <mergeCell ref="A1:F1"/>
    <mergeCell ref="D2:F2"/>
    <mergeCell ref="A2:C2"/>
  </mergeCells>
  <phoneticPr fontId="12" type="noConversion"/>
  <pageMargins left="0.7" right="0.7" top="0.75" bottom="0.75" header="0.3" footer="0.3"/>
  <pageSetup paperSize="9" scale="91" orientation="landscape" r:id="rId1"/>
  <rowBreaks count="1" manualBreakCount="1">
    <brk id="24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Muestra</vt:lpstr>
      <vt:lpstr>Muestra!Área_de_impresión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2023-04-10T12:00:55Z</dcterms:created>
  <dcterms:modified xsi:type="dcterms:W3CDTF">2023-04-10T12:00:57Z</dcterms:modified>
</cp:coreProperties>
</file>