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96837AFB-8CAB-43B4-8157-0CCC21643BA2}" xr6:coauthVersionLast="47" xr6:coauthVersionMax="47" xr10:uidLastSave="{00000000-0000-0000-0000-000000000000}"/>
  <bookViews>
    <workbookView xWindow="22932" yWindow="-108" windowWidth="23256" windowHeight="12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1" i="1" l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67" i="1"/>
  <c r="I87" i="1" s="1"/>
  <c r="H67" i="1"/>
  <c r="H87" i="1" s="1"/>
  <c r="G67" i="1"/>
  <c r="G87" i="1" s="1"/>
  <c r="F67" i="1"/>
  <c r="F87" i="1" s="1"/>
  <c r="E67" i="1"/>
  <c r="E87" i="1" s="1"/>
  <c r="D67" i="1"/>
  <c r="D87" i="1" s="1"/>
  <c r="I66" i="1"/>
  <c r="I86" i="1" s="1"/>
  <c r="H66" i="1"/>
  <c r="H78" i="1" s="1"/>
  <c r="G66" i="1"/>
  <c r="G78" i="1" s="1"/>
  <c r="F66" i="1"/>
  <c r="F86" i="1" s="1"/>
  <c r="E66" i="1"/>
  <c r="E78" i="1" s="1"/>
  <c r="D66" i="1"/>
  <c r="D86" i="1" s="1"/>
  <c r="I65" i="1"/>
  <c r="I85" i="1" s="1"/>
  <c r="H65" i="1"/>
  <c r="H85" i="1" s="1"/>
  <c r="G65" i="1"/>
  <c r="G85" i="1" s="1"/>
  <c r="F65" i="1"/>
  <c r="F77" i="1" s="1"/>
  <c r="F81" i="1" s="1"/>
  <c r="E65" i="1"/>
  <c r="E85" i="1" s="1"/>
  <c r="D65" i="1"/>
  <c r="D85" i="1" s="1"/>
  <c r="I64" i="1"/>
  <c r="I84" i="1" s="1"/>
  <c r="H64" i="1"/>
  <c r="H84" i="1" s="1"/>
  <c r="G64" i="1"/>
  <c r="G76" i="1" s="1"/>
  <c r="F64" i="1"/>
  <c r="F84" i="1" s="1"/>
  <c r="E64" i="1"/>
  <c r="E76" i="1" s="1"/>
  <c r="D64" i="1"/>
  <c r="D84" i="1" s="1"/>
  <c r="I63" i="1"/>
  <c r="I83" i="1" s="1"/>
  <c r="H63" i="1"/>
  <c r="H75" i="1" s="1"/>
  <c r="G63" i="1"/>
  <c r="G75" i="1" s="1"/>
  <c r="F63" i="1"/>
  <c r="F83" i="1" s="1"/>
  <c r="E63" i="1"/>
  <c r="E83" i="1" s="1"/>
  <c r="D63" i="1"/>
  <c r="D75" i="1" s="1"/>
  <c r="K62" i="1"/>
  <c r="I62" i="1"/>
  <c r="I74" i="1" s="1"/>
  <c r="H62" i="1"/>
  <c r="H74" i="1" s="1"/>
  <c r="G62" i="1"/>
  <c r="G74" i="1" s="1"/>
  <c r="F62" i="1"/>
  <c r="F74" i="1" s="1"/>
  <c r="E62" i="1"/>
  <c r="E74" i="1" s="1"/>
  <c r="D62" i="1"/>
  <c r="D74" i="1" s="1"/>
  <c r="K61" i="1"/>
  <c r="I61" i="1"/>
  <c r="I73" i="1" s="1"/>
  <c r="H61" i="1"/>
  <c r="H73" i="1" s="1"/>
  <c r="G61" i="1"/>
  <c r="G73" i="1" s="1"/>
  <c r="F61" i="1"/>
  <c r="F73" i="1" s="1"/>
  <c r="E61" i="1"/>
  <c r="E73" i="1" s="1"/>
  <c r="D61" i="1"/>
  <c r="D73" i="1" s="1"/>
  <c r="H77" i="1" l="1"/>
  <c r="H81" i="1" s="1"/>
  <c r="G80" i="1"/>
  <c r="F85" i="1"/>
  <c r="J85" i="1" s="1"/>
  <c r="E77" i="1"/>
  <c r="E81" i="1" s="1"/>
  <c r="G77" i="1"/>
  <c r="G81" i="1" s="1"/>
  <c r="G83" i="1"/>
  <c r="H83" i="1"/>
  <c r="F75" i="1"/>
  <c r="F79" i="1"/>
  <c r="E75" i="1"/>
  <c r="E80" i="1" s="1"/>
  <c r="E79" i="1"/>
  <c r="E82" i="1" s="1"/>
  <c r="G79" i="1"/>
  <c r="G82" i="1" s="1"/>
  <c r="H79" i="1"/>
  <c r="H82" i="1" s="1"/>
  <c r="I76" i="1"/>
  <c r="D83" i="1"/>
  <c r="D77" i="1"/>
  <c r="D81" i="1" s="1"/>
  <c r="E84" i="1"/>
  <c r="G84" i="1"/>
  <c r="I78" i="1"/>
  <c r="J87" i="1"/>
  <c r="D79" i="1"/>
  <c r="B97" i="1"/>
  <c r="H86" i="1"/>
  <c r="I75" i="1"/>
  <c r="I77" i="1"/>
  <c r="I81" i="1" s="1"/>
  <c r="I79" i="1"/>
  <c r="F76" i="1"/>
  <c r="F78" i="1"/>
  <c r="E86" i="1"/>
  <c r="G86" i="1"/>
  <c r="D76" i="1"/>
  <c r="D80" i="1" s="1"/>
  <c r="D78" i="1"/>
  <c r="H76" i="1"/>
  <c r="H80" i="1" s="1"/>
  <c r="J81" i="1" l="1"/>
  <c r="J83" i="1"/>
  <c r="F80" i="1"/>
  <c r="I80" i="1"/>
  <c r="J84" i="1"/>
  <c r="J86" i="1"/>
  <c r="I82" i="1"/>
  <c r="D82" i="1"/>
  <c r="F82" i="1"/>
  <c r="J80" i="1" l="1"/>
  <c r="J82" i="1"/>
</calcChain>
</file>

<file path=xl/sharedStrings.xml><?xml version="1.0" encoding="utf-8"?>
<sst xmlns="http://schemas.openxmlformats.org/spreadsheetml/2006/main" count="117" uniqueCount="47">
  <si>
    <t>CUESTIONARIO DE SATISFACCIÓN CON EL SERVICIO DE LA RESIDENCIA INTERNADO SAN ILDEFONSO - NIÑAS Y NIÑOS DE 6 A 14 AÑOS</t>
  </si>
  <si>
    <t>NIÑA/NIÑO</t>
  </si>
  <si>
    <t>EDAD</t>
  </si>
  <si>
    <t>COMPRENSIÓN</t>
  </si>
  <si>
    <t>SENTIR ESCUCHADA/O</t>
  </si>
  <si>
    <t>BUEN TRATO</t>
  </si>
  <si>
    <t>CONFIANZA</t>
  </si>
  <si>
    <t>SEGURIDAD</t>
  </si>
  <si>
    <t>LIMPIEZA Y ORDEN</t>
  </si>
  <si>
    <t>IDEAS PARA MEJORAR</t>
  </si>
  <si>
    <t>MEDIA</t>
  </si>
  <si>
    <t>PORCENTAJE</t>
  </si>
  <si>
    <t>MUCHO (5)</t>
  </si>
  <si>
    <t>BASTANTE (4)</t>
  </si>
  <si>
    <t>REGULAR (3)</t>
  </si>
  <si>
    <t>POCO (2)</t>
  </si>
  <si>
    <t>NADA (1)</t>
  </si>
  <si>
    <t>Muy Satisfechos (4-5)</t>
  </si>
  <si>
    <t>Satisfechos (3)</t>
  </si>
  <si>
    <t>Insatisfechos (1-2)</t>
  </si>
  <si>
    <t>NIÑAS</t>
  </si>
  <si>
    <t>Seis años</t>
  </si>
  <si>
    <t>Seis</t>
  </si>
  <si>
    <t>NIÑOS</t>
  </si>
  <si>
    <t>Siete años</t>
  </si>
  <si>
    <t>Siete</t>
  </si>
  <si>
    <t>Ocho años</t>
  </si>
  <si>
    <t>Ocho</t>
  </si>
  <si>
    <t>Nueve años</t>
  </si>
  <si>
    <t>Nueve</t>
  </si>
  <si>
    <t>PROMEDIO</t>
  </si>
  <si>
    <t>Diez años</t>
  </si>
  <si>
    <t>Diez</t>
  </si>
  <si>
    <t>Once años</t>
  </si>
  <si>
    <t>Once</t>
  </si>
  <si>
    <t>Doce años</t>
  </si>
  <si>
    <t>Doce</t>
  </si>
  <si>
    <t>Trece años</t>
  </si>
  <si>
    <t>Trece</t>
  </si>
  <si>
    <t>Número Menores</t>
  </si>
  <si>
    <t>Catorce años</t>
  </si>
  <si>
    <t>Catorce</t>
  </si>
  <si>
    <t>Quince años</t>
  </si>
  <si>
    <t>Quince</t>
  </si>
  <si>
    <t>NIÑA</t>
  </si>
  <si>
    <t>NIÑO</t>
  </si>
  <si>
    <t>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</si>
</sst>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9" fontId="2" fillId="0" borderId="0" xfId="1" applyFont="1"/>
    <xf numFmtId="0" fontId="2" fillId="0" borderId="0" xfId="0" applyFont="1"/>
    <xf numFmtId="0" fontId="2" fillId="0" borderId="2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9" fontId="2" fillId="0" borderId="15" xfId="1" applyFont="1" applyBorder="1" applyAlignment="1">
      <alignment horizontal="center" vertical="center"/>
    </xf>
    <xf numFmtId="9" fontId="2" fillId="0" borderId="23" xfId="1" applyFont="1" applyBorder="1" applyAlignment="1">
      <alignment horizontal="center" vertical="center"/>
    </xf>
    <xf numFmtId="9" fontId="2" fillId="0" borderId="24" xfId="1" applyFont="1" applyBorder="1" applyAlignment="1">
      <alignment horizontal="center" vertical="center"/>
    </xf>
    <xf numFmtId="0" fontId="2" fillId="0" borderId="25" xfId="0" applyFont="1" applyBorder="1" applyAlignment="1">
      <alignment vertical="center" wrapText="1"/>
    </xf>
    <xf numFmtId="0" fontId="0" fillId="0" borderId="26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31" xfId="0" applyBorder="1"/>
    <xf numFmtId="0" fontId="8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0" fillId="0" borderId="37" xfId="0" applyBorder="1"/>
    <xf numFmtId="0" fontId="0" fillId="0" borderId="0" xfId="0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2" fontId="0" fillId="0" borderId="11" xfId="0" applyNumberFormat="1" applyBorder="1"/>
    <xf numFmtId="0" fontId="0" fillId="0" borderId="12" xfId="0" applyBorder="1"/>
    <xf numFmtId="9" fontId="0" fillId="0" borderId="11" xfId="1" applyFont="1" applyBorder="1"/>
    <xf numFmtId="0" fontId="11" fillId="0" borderId="10" xfId="0" applyFont="1" applyBorder="1" applyAlignment="1">
      <alignment horizontal="center" vertical="center"/>
    </xf>
    <xf numFmtId="0" fontId="2" fillId="0" borderId="10" xfId="0" applyFont="1" applyBorder="1"/>
    <xf numFmtId="9" fontId="2" fillId="0" borderId="11" xfId="1" applyFont="1" applyFill="1" applyBorder="1" applyAlignment="1">
      <alignment horizontal="center" vertical="center"/>
    </xf>
    <xf numFmtId="9" fontId="0" fillId="0" borderId="12" xfId="0" applyNumberFormat="1" applyBorder="1" applyAlignment="1">
      <alignment horizontal="left"/>
    </xf>
    <xf numFmtId="0" fontId="11" fillId="0" borderId="34" xfId="0" applyFont="1" applyBorder="1" applyAlignment="1">
      <alignment horizontal="center" vertical="center"/>
    </xf>
    <xf numFmtId="0" fontId="0" fillId="0" borderId="35" xfId="0" applyBorder="1"/>
    <xf numFmtId="9" fontId="0" fillId="0" borderId="35" xfId="1" applyFont="1" applyBorder="1"/>
    <xf numFmtId="9" fontId="0" fillId="0" borderId="38" xfId="0" applyNumberFormat="1" applyBorder="1" applyAlignment="1">
      <alignment horizontal="left"/>
    </xf>
    <xf numFmtId="9" fontId="0" fillId="0" borderId="9" xfId="1" applyFont="1" applyBorder="1"/>
    <xf numFmtId="10" fontId="0" fillId="0" borderId="0" xfId="1" applyNumberFormat="1" applyFont="1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4" xfId="0" applyBorder="1"/>
    <xf numFmtId="0" fontId="0" fillId="0" borderId="38" xfId="0" applyBorder="1"/>
    <xf numFmtId="9" fontId="0" fillId="0" borderId="38" xfId="1" applyFont="1" applyBorder="1"/>
    <xf numFmtId="0" fontId="0" fillId="0" borderId="10" xfId="0" applyBorder="1" applyAlignment="1">
      <alignment horizontal="center" vertical="center"/>
    </xf>
    <xf numFmtId="9" fontId="0" fillId="0" borderId="12" xfId="1" applyFont="1" applyBorder="1"/>
    <xf numFmtId="0" fontId="0" fillId="0" borderId="20" xfId="0" applyBorder="1" applyAlignment="1">
      <alignment horizontal="center" vertical="center"/>
    </xf>
    <xf numFmtId="9" fontId="0" fillId="0" borderId="37" xfId="0" applyNumberFormat="1" applyBorder="1" applyAlignment="1">
      <alignment horizontal="center" vertical="center"/>
    </xf>
    <xf numFmtId="0" fontId="0" fillId="0" borderId="39" xfId="0" applyBorder="1"/>
    <xf numFmtId="0" fontId="0" fillId="0" borderId="4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1"/>
  <sheetViews>
    <sheetView tabSelected="1" workbookViewId="0">
      <selection sqref="A1:J1"/>
    </sheetView>
  </sheetViews>
  <sheetFormatPr baseColWidth="10" defaultRowHeight="14.4" x14ac:dyDescent="0.3"/>
  <cols>
    <col min="1" max="1" width="5.5546875" style="48" customWidth="1"/>
    <col min="2" max="2" width="17.33203125" customWidth="1"/>
    <col min="3" max="3" width="9" customWidth="1"/>
    <col min="4" max="4" width="16" customWidth="1"/>
    <col min="5" max="5" width="17.44140625" customWidth="1"/>
    <col min="6" max="8" width="16" customWidth="1"/>
    <col min="9" max="9" width="15.6640625" customWidth="1"/>
    <col min="10" max="10" width="53.6640625" customWidth="1"/>
  </cols>
  <sheetData>
    <row r="1" spans="1:10" s="1" customFormat="1" ht="30.75" customHeight="1" x14ac:dyDescent="0.3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5"/>
    </row>
    <row r="2" spans="1:10" s="1" customFormat="1" ht="15" thickBot="1" x14ac:dyDescent="0.35">
      <c r="A2" s="86" t="s">
        <v>46</v>
      </c>
      <c r="B2" s="87"/>
      <c r="C2" s="87"/>
      <c r="D2" s="87"/>
      <c r="E2" s="87"/>
      <c r="F2" s="87"/>
      <c r="G2" s="87"/>
      <c r="H2" s="87"/>
      <c r="I2" s="87"/>
      <c r="J2" s="88"/>
    </row>
    <row r="3" spans="1:10" s="1" customFormat="1" ht="15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s="6" customFormat="1" ht="48.75" customHeight="1" x14ac:dyDescent="0.3">
      <c r="A4" s="3"/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5" t="s">
        <v>9</v>
      </c>
    </row>
    <row r="5" spans="1:10" x14ac:dyDescent="0.3">
      <c r="A5" s="7">
        <v>1</v>
      </c>
      <c r="B5" s="8" t="s">
        <v>44</v>
      </c>
      <c r="C5" s="8">
        <v>11</v>
      </c>
      <c r="D5" s="8">
        <v>5</v>
      </c>
      <c r="E5" s="8">
        <v>4</v>
      </c>
      <c r="F5" s="8">
        <v>5</v>
      </c>
      <c r="G5" s="8">
        <v>5</v>
      </c>
      <c r="H5" s="8">
        <v>4</v>
      </c>
      <c r="I5" s="8">
        <v>5</v>
      </c>
      <c r="J5" s="9"/>
    </row>
    <row r="6" spans="1:10" x14ac:dyDescent="0.3">
      <c r="A6" s="7">
        <v>2</v>
      </c>
      <c r="B6" s="8" t="s">
        <v>44</v>
      </c>
      <c r="C6" s="8">
        <v>11</v>
      </c>
      <c r="D6" s="8">
        <v>4</v>
      </c>
      <c r="E6" s="8">
        <v>4</v>
      </c>
      <c r="F6" s="8">
        <v>3</v>
      </c>
      <c r="G6" s="8">
        <v>3</v>
      </c>
      <c r="H6" s="8">
        <v>5</v>
      </c>
      <c r="I6" s="8">
        <v>5</v>
      </c>
      <c r="J6" s="9"/>
    </row>
    <row r="7" spans="1:10" x14ac:dyDescent="0.3">
      <c r="A7" s="7">
        <v>3</v>
      </c>
      <c r="B7" s="8" t="s">
        <v>44</v>
      </c>
      <c r="C7" s="8">
        <v>11</v>
      </c>
      <c r="D7" s="8">
        <v>4</v>
      </c>
      <c r="E7" s="8">
        <v>5</v>
      </c>
      <c r="F7" s="8">
        <v>4</v>
      </c>
      <c r="G7" s="8">
        <v>5</v>
      </c>
      <c r="H7" s="8">
        <v>4</v>
      </c>
      <c r="I7" s="8">
        <v>4</v>
      </c>
      <c r="J7" s="9"/>
    </row>
    <row r="8" spans="1:10" x14ac:dyDescent="0.3">
      <c r="A8" s="7">
        <v>4</v>
      </c>
      <c r="B8" s="8" t="s">
        <v>44</v>
      </c>
      <c r="C8" s="8">
        <v>12</v>
      </c>
      <c r="D8" s="8">
        <v>4</v>
      </c>
      <c r="E8" s="8">
        <v>3</v>
      </c>
      <c r="F8" s="8">
        <v>3</v>
      </c>
      <c r="G8" s="8">
        <v>1</v>
      </c>
      <c r="H8" s="8">
        <v>5</v>
      </c>
      <c r="I8" s="8">
        <v>4</v>
      </c>
      <c r="J8" s="9"/>
    </row>
    <row r="9" spans="1:10" x14ac:dyDescent="0.3">
      <c r="A9" s="7">
        <v>5</v>
      </c>
      <c r="B9" s="8" t="s">
        <v>44</v>
      </c>
      <c r="C9" s="8">
        <v>11</v>
      </c>
      <c r="D9" s="8">
        <v>4</v>
      </c>
      <c r="E9" s="8">
        <v>4</v>
      </c>
      <c r="F9" s="8">
        <v>5</v>
      </c>
      <c r="G9" s="8">
        <v>4</v>
      </c>
      <c r="H9" s="8">
        <v>2</v>
      </c>
      <c r="I9" s="8">
        <v>5</v>
      </c>
      <c r="J9" s="10"/>
    </row>
    <row r="10" spans="1:10" x14ac:dyDescent="0.3">
      <c r="A10" s="7">
        <v>6</v>
      </c>
      <c r="B10" s="8" t="s">
        <v>44</v>
      </c>
      <c r="C10" s="8">
        <v>10</v>
      </c>
      <c r="D10" s="8">
        <v>5</v>
      </c>
      <c r="E10" s="8">
        <v>4</v>
      </c>
      <c r="F10" s="8">
        <v>4</v>
      </c>
      <c r="G10" s="8">
        <v>5</v>
      </c>
      <c r="H10" s="8">
        <v>3</v>
      </c>
      <c r="I10" s="8">
        <v>5</v>
      </c>
      <c r="J10" s="9"/>
    </row>
    <row r="11" spans="1:10" x14ac:dyDescent="0.3">
      <c r="A11" s="7">
        <v>7</v>
      </c>
      <c r="B11" s="8" t="s">
        <v>44</v>
      </c>
      <c r="C11" s="8">
        <v>10</v>
      </c>
      <c r="D11" s="8">
        <v>5</v>
      </c>
      <c r="E11" s="8">
        <v>5</v>
      </c>
      <c r="F11" s="8">
        <v>5</v>
      </c>
      <c r="G11" s="8">
        <v>5</v>
      </c>
      <c r="H11" s="8">
        <v>5</v>
      </c>
      <c r="I11" s="8">
        <v>5</v>
      </c>
      <c r="J11" s="9"/>
    </row>
    <row r="12" spans="1:10" x14ac:dyDescent="0.3">
      <c r="A12" s="7">
        <v>8</v>
      </c>
      <c r="B12" s="8" t="s">
        <v>44</v>
      </c>
      <c r="C12" s="8">
        <v>11</v>
      </c>
      <c r="D12" s="8">
        <v>4</v>
      </c>
      <c r="E12" s="8">
        <v>4</v>
      </c>
      <c r="F12" s="8">
        <v>4</v>
      </c>
      <c r="G12" s="8">
        <v>5</v>
      </c>
      <c r="H12" s="8">
        <v>5</v>
      </c>
      <c r="I12" s="8">
        <v>4</v>
      </c>
      <c r="J12" s="9"/>
    </row>
    <row r="13" spans="1:10" x14ac:dyDescent="0.3">
      <c r="A13" s="7">
        <v>9</v>
      </c>
      <c r="B13" s="8" t="s">
        <v>44</v>
      </c>
      <c r="C13" s="8">
        <v>10</v>
      </c>
      <c r="D13" s="8">
        <v>4</v>
      </c>
      <c r="E13" s="8">
        <v>5</v>
      </c>
      <c r="F13" s="8">
        <v>5</v>
      </c>
      <c r="G13" s="8">
        <v>5</v>
      </c>
      <c r="H13" s="8">
        <v>5</v>
      </c>
      <c r="I13" s="8">
        <v>5</v>
      </c>
      <c r="J13" s="9"/>
    </row>
    <row r="14" spans="1:10" x14ac:dyDescent="0.3">
      <c r="A14" s="7">
        <v>10</v>
      </c>
      <c r="B14" s="8" t="s">
        <v>44</v>
      </c>
      <c r="C14" s="8">
        <v>13</v>
      </c>
      <c r="D14" s="8">
        <v>4</v>
      </c>
      <c r="E14" s="8">
        <v>3</v>
      </c>
      <c r="F14" s="8">
        <v>4</v>
      </c>
      <c r="G14" s="8">
        <v>1</v>
      </c>
      <c r="H14" s="8">
        <v>2</v>
      </c>
      <c r="I14" s="8">
        <v>5</v>
      </c>
      <c r="J14" s="9"/>
    </row>
    <row r="15" spans="1:10" x14ac:dyDescent="0.3">
      <c r="A15" s="7">
        <v>11</v>
      </c>
      <c r="B15" s="8" t="s">
        <v>44</v>
      </c>
      <c r="C15" s="8">
        <v>13</v>
      </c>
      <c r="D15" s="79">
        <v>4</v>
      </c>
      <c r="E15" s="8">
        <v>5</v>
      </c>
      <c r="F15" s="8">
        <v>4</v>
      </c>
      <c r="G15" s="8">
        <v>5</v>
      </c>
      <c r="H15" s="8">
        <v>5</v>
      </c>
      <c r="I15" s="8">
        <v>5</v>
      </c>
      <c r="J15" s="9"/>
    </row>
    <row r="16" spans="1:10" x14ac:dyDescent="0.3">
      <c r="A16" s="7">
        <v>12</v>
      </c>
      <c r="B16" s="8" t="s">
        <v>44</v>
      </c>
      <c r="C16" s="8">
        <v>13</v>
      </c>
      <c r="D16" s="8">
        <v>4</v>
      </c>
      <c r="E16" s="8">
        <v>4</v>
      </c>
      <c r="F16" s="8">
        <v>4</v>
      </c>
      <c r="G16" s="8">
        <v>2</v>
      </c>
      <c r="H16" s="8">
        <v>3</v>
      </c>
      <c r="I16" s="8">
        <v>5</v>
      </c>
      <c r="J16" s="9"/>
    </row>
    <row r="17" spans="1:10" x14ac:dyDescent="0.3">
      <c r="A17" s="7">
        <v>13</v>
      </c>
      <c r="B17" s="8" t="s">
        <v>44</v>
      </c>
      <c r="C17" s="8">
        <v>12</v>
      </c>
      <c r="D17" s="8">
        <v>4</v>
      </c>
      <c r="E17" s="8">
        <v>3</v>
      </c>
      <c r="F17" s="8">
        <v>5</v>
      </c>
      <c r="G17" s="8">
        <v>3</v>
      </c>
      <c r="H17" s="8">
        <v>5</v>
      </c>
      <c r="I17" s="8">
        <v>4</v>
      </c>
      <c r="J17" s="9"/>
    </row>
    <row r="18" spans="1:10" x14ac:dyDescent="0.3">
      <c r="A18" s="7">
        <v>14</v>
      </c>
      <c r="B18" s="8" t="s">
        <v>44</v>
      </c>
      <c r="C18" s="8">
        <v>13</v>
      </c>
      <c r="D18" s="8">
        <v>5</v>
      </c>
      <c r="E18" s="8">
        <v>5</v>
      </c>
      <c r="F18" s="8">
        <v>5</v>
      </c>
      <c r="G18" s="8">
        <v>3</v>
      </c>
      <c r="H18" s="8">
        <v>5</v>
      </c>
      <c r="I18" s="8">
        <v>5</v>
      </c>
      <c r="J18" s="9"/>
    </row>
    <row r="19" spans="1:10" x14ac:dyDescent="0.3">
      <c r="A19" s="7">
        <v>15</v>
      </c>
      <c r="B19" s="8" t="s">
        <v>44</v>
      </c>
      <c r="C19" s="8">
        <v>13</v>
      </c>
      <c r="D19" s="8">
        <v>4</v>
      </c>
      <c r="E19" s="8">
        <v>3</v>
      </c>
      <c r="F19" s="8">
        <v>4</v>
      </c>
      <c r="G19" s="8">
        <v>2</v>
      </c>
      <c r="H19" s="8">
        <v>4</v>
      </c>
      <c r="I19" s="8">
        <v>5</v>
      </c>
      <c r="J19" s="9"/>
    </row>
    <row r="20" spans="1:10" x14ac:dyDescent="0.3">
      <c r="A20" s="7">
        <v>16</v>
      </c>
      <c r="B20" s="8" t="s">
        <v>44</v>
      </c>
      <c r="C20" s="8">
        <v>12</v>
      </c>
      <c r="D20" s="8">
        <v>4</v>
      </c>
      <c r="E20" s="8">
        <v>4</v>
      </c>
      <c r="F20" s="8">
        <v>5</v>
      </c>
      <c r="G20" s="8">
        <v>3</v>
      </c>
      <c r="H20" s="8">
        <v>5</v>
      </c>
      <c r="I20" s="8">
        <v>5</v>
      </c>
      <c r="J20" s="9"/>
    </row>
    <row r="21" spans="1:10" x14ac:dyDescent="0.3">
      <c r="A21" s="7">
        <v>17</v>
      </c>
      <c r="B21" s="8" t="s">
        <v>45</v>
      </c>
      <c r="C21" s="8">
        <v>10</v>
      </c>
      <c r="D21" s="8">
        <v>5</v>
      </c>
      <c r="E21" s="8">
        <v>5</v>
      </c>
      <c r="F21" s="8">
        <v>5</v>
      </c>
      <c r="G21" s="8">
        <v>5</v>
      </c>
      <c r="H21" s="8">
        <v>5</v>
      </c>
      <c r="I21" s="8">
        <v>1</v>
      </c>
      <c r="J21" s="9"/>
    </row>
    <row r="22" spans="1:10" x14ac:dyDescent="0.3">
      <c r="A22" s="7">
        <v>18</v>
      </c>
      <c r="B22" s="8" t="s">
        <v>45</v>
      </c>
      <c r="C22" s="8">
        <v>12</v>
      </c>
      <c r="D22" s="8">
        <v>5</v>
      </c>
      <c r="E22" s="8">
        <v>5</v>
      </c>
      <c r="F22" s="8">
        <v>5</v>
      </c>
      <c r="G22" s="8">
        <v>5</v>
      </c>
      <c r="H22" s="8">
        <v>5</v>
      </c>
      <c r="I22" s="8">
        <v>3</v>
      </c>
      <c r="J22" s="9"/>
    </row>
    <row r="23" spans="1:10" x14ac:dyDescent="0.3">
      <c r="A23" s="7">
        <v>19</v>
      </c>
      <c r="B23" s="8" t="s">
        <v>45</v>
      </c>
      <c r="C23" s="8">
        <v>10</v>
      </c>
      <c r="D23" s="8">
        <v>3</v>
      </c>
      <c r="E23" s="8">
        <v>4</v>
      </c>
      <c r="F23" s="8">
        <v>3</v>
      </c>
      <c r="G23" s="8">
        <v>3</v>
      </c>
      <c r="H23" s="8">
        <v>2</v>
      </c>
      <c r="I23" s="8">
        <v>2</v>
      </c>
      <c r="J23" s="9"/>
    </row>
    <row r="24" spans="1:10" x14ac:dyDescent="0.3">
      <c r="A24" s="7">
        <v>20</v>
      </c>
      <c r="B24" s="8" t="s">
        <v>45</v>
      </c>
      <c r="C24" s="8">
        <v>10</v>
      </c>
      <c r="D24" s="8">
        <v>5</v>
      </c>
      <c r="E24" s="8">
        <v>3</v>
      </c>
      <c r="F24" s="8">
        <v>5</v>
      </c>
      <c r="G24" s="8">
        <v>5</v>
      </c>
      <c r="H24" s="8">
        <v>5</v>
      </c>
      <c r="I24" s="8">
        <v>4</v>
      </c>
      <c r="J24" s="9"/>
    </row>
    <row r="25" spans="1:10" x14ac:dyDescent="0.3">
      <c r="A25" s="7">
        <v>21</v>
      </c>
      <c r="B25" s="8" t="s">
        <v>45</v>
      </c>
      <c r="C25" s="8">
        <v>11</v>
      </c>
      <c r="D25" s="11">
        <v>4</v>
      </c>
      <c r="E25" s="8">
        <v>4</v>
      </c>
      <c r="F25" s="8">
        <v>4</v>
      </c>
      <c r="G25" s="8">
        <v>5</v>
      </c>
      <c r="H25" s="8">
        <v>5</v>
      </c>
      <c r="I25" s="8">
        <v>5</v>
      </c>
      <c r="J25" s="9"/>
    </row>
    <row r="26" spans="1:10" x14ac:dyDescent="0.3">
      <c r="A26" s="7">
        <v>22</v>
      </c>
      <c r="B26" s="8" t="s">
        <v>45</v>
      </c>
      <c r="C26" s="8">
        <v>10</v>
      </c>
      <c r="D26" s="8">
        <v>5</v>
      </c>
      <c r="E26" s="8">
        <v>5</v>
      </c>
      <c r="F26" s="8">
        <v>4</v>
      </c>
      <c r="G26" s="8">
        <v>1</v>
      </c>
      <c r="H26" s="8">
        <v>5</v>
      </c>
      <c r="I26" s="8">
        <v>1</v>
      </c>
      <c r="J26" s="9"/>
    </row>
    <row r="27" spans="1:10" x14ac:dyDescent="0.3">
      <c r="A27" s="7">
        <v>23</v>
      </c>
      <c r="B27" s="8" t="s">
        <v>45</v>
      </c>
      <c r="C27" s="8">
        <v>10</v>
      </c>
      <c r="D27" s="8">
        <v>4</v>
      </c>
      <c r="E27" s="8">
        <v>5</v>
      </c>
      <c r="F27" s="8">
        <v>5</v>
      </c>
      <c r="G27" s="8">
        <v>4</v>
      </c>
      <c r="H27" s="8">
        <v>3</v>
      </c>
      <c r="I27" s="8">
        <v>3</v>
      </c>
      <c r="J27" s="9"/>
    </row>
    <row r="28" spans="1:10" x14ac:dyDescent="0.3">
      <c r="A28" s="7">
        <v>24</v>
      </c>
      <c r="B28" s="8" t="s">
        <v>45</v>
      </c>
      <c r="C28" s="8">
        <v>13</v>
      </c>
      <c r="D28" s="8">
        <v>5</v>
      </c>
      <c r="E28" s="8">
        <v>5</v>
      </c>
      <c r="F28" s="8">
        <v>5</v>
      </c>
      <c r="G28" s="8">
        <v>5</v>
      </c>
      <c r="H28" s="8">
        <v>5</v>
      </c>
      <c r="I28" s="8">
        <v>5</v>
      </c>
      <c r="J28" s="9"/>
    </row>
    <row r="29" spans="1:10" x14ac:dyDescent="0.3">
      <c r="A29" s="7">
        <v>25</v>
      </c>
      <c r="B29" s="8" t="s">
        <v>45</v>
      </c>
      <c r="C29" s="8">
        <v>12</v>
      </c>
      <c r="D29" s="8">
        <v>4</v>
      </c>
      <c r="E29" s="8">
        <v>3</v>
      </c>
      <c r="F29" s="8">
        <v>5</v>
      </c>
      <c r="G29" s="8">
        <v>4</v>
      </c>
      <c r="H29" s="8">
        <v>3</v>
      </c>
      <c r="I29" s="8">
        <v>5</v>
      </c>
      <c r="J29" s="9"/>
    </row>
    <row r="30" spans="1:10" x14ac:dyDescent="0.3">
      <c r="A30" s="7">
        <v>26</v>
      </c>
      <c r="B30" s="8" t="s">
        <v>45</v>
      </c>
      <c r="C30" s="8">
        <v>14</v>
      </c>
      <c r="D30" s="8">
        <v>4</v>
      </c>
      <c r="E30" s="8">
        <v>4</v>
      </c>
      <c r="F30" s="8">
        <v>4</v>
      </c>
      <c r="G30" s="8">
        <v>4</v>
      </c>
      <c r="H30" s="8">
        <v>4</v>
      </c>
      <c r="I30" s="8">
        <v>4</v>
      </c>
      <c r="J30" s="9"/>
    </row>
    <row r="31" spans="1:10" x14ac:dyDescent="0.3">
      <c r="A31" s="7">
        <v>27</v>
      </c>
      <c r="B31" s="8" t="s">
        <v>45</v>
      </c>
      <c r="C31" s="8">
        <v>14</v>
      </c>
      <c r="D31" s="8">
        <v>4</v>
      </c>
      <c r="E31" s="8">
        <v>4</v>
      </c>
      <c r="F31" s="8">
        <v>5</v>
      </c>
      <c r="G31" s="8">
        <v>4</v>
      </c>
      <c r="H31" s="8">
        <v>4</v>
      </c>
      <c r="I31" s="8">
        <v>4</v>
      </c>
      <c r="J31" s="9"/>
    </row>
    <row r="32" spans="1:10" x14ac:dyDescent="0.3">
      <c r="A32" s="7">
        <v>28</v>
      </c>
      <c r="B32" s="8" t="s">
        <v>45</v>
      </c>
      <c r="C32" s="8">
        <v>11</v>
      </c>
      <c r="D32" s="8">
        <v>5</v>
      </c>
      <c r="E32" s="8">
        <v>5</v>
      </c>
      <c r="F32" s="8">
        <v>4</v>
      </c>
      <c r="G32" s="8">
        <v>4</v>
      </c>
      <c r="H32" s="8">
        <v>5</v>
      </c>
      <c r="I32" s="8">
        <v>3</v>
      </c>
      <c r="J32" s="9"/>
    </row>
    <row r="33" spans="1:10" x14ac:dyDescent="0.3">
      <c r="A33" s="7">
        <v>29</v>
      </c>
      <c r="B33" s="8" t="s">
        <v>45</v>
      </c>
      <c r="C33" s="8">
        <v>11</v>
      </c>
      <c r="D33" s="8">
        <v>5</v>
      </c>
      <c r="E33" s="8">
        <v>4</v>
      </c>
      <c r="F33" s="8">
        <v>4</v>
      </c>
      <c r="G33" s="8">
        <v>5</v>
      </c>
      <c r="H33" s="8">
        <v>5</v>
      </c>
      <c r="I33" s="8">
        <v>5</v>
      </c>
      <c r="J33" s="9"/>
    </row>
    <row r="34" spans="1:10" x14ac:dyDescent="0.3">
      <c r="A34" s="7">
        <v>30</v>
      </c>
      <c r="B34" s="8" t="s">
        <v>45</v>
      </c>
      <c r="C34" s="8">
        <v>13</v>
      </c>
      <c r="D34" s="8">
        <v>4</v>
      </c>
      <c r="E34" s="8">
        <v>3</v>
      </c>
      <c r="F34" s="8">
        <v>4</v>
      </c>
      <c r="G34" s="8">
        <v>5</v>
      </c>
      <c r="H34" s="8">
        <v>5</v>
      </c>
      <c r="I34" s="8">
        <v>3</v>
      </c>
      <c r="J34" s="9"/>
    </row>
    <row r="35" spans="1:10" x14ac:dyDescent="0.3">
      <c r="A35" s="7">
        <v>31</v>
      </c>
      <c r="B35" s="8" t="s">
        <v>45</v>
      </c>
      <c r="C35" s="8">
        <v>14</v>
      </c>
      <c r="D35" s="8">
        <v>4</v>
      </c>
      <c r="E35" s="8">
        <v>4</v>
      </c>
      <c r="F35" s="8">
        <v>5</v>
      </c>
      <c r="G35" s="8">
        <v>4</v>
      </c>
      <c r="H35" s="8">
        <v>4</v>
      </c>
      <c r="I35" s="8">
        <v>4</v>
      </c>
      <c r="J35" s="9"/>
    </row>
    <row r="36" spans="1:10" x14ac:dyDescent="0.3">
      <c r="A36" s="7">
        <v>32</v>
      </c>
      <c r="B36" s="8" t="s">
        <v>44</v>
      </c>
      <c r="C36" s="8">
        <v>8</v>
      </c>
      <c r="D36" s="8">
        <v>3</v>
      </c>
      <c r="E36" s="8">
        <v>4</v>
      </c>
      <c r="F36" s="8">
        <v>4</v>
      </c>
      <c r="G36" s="8">
        <v>5</v>
      </c>
      <c r="H36" s="8">
        <v>4</v>
      </c>
      <c r="I36" s="8">
        <v>5</v>
      </c>
      <c r="J36" s="9"/>
    </row>
    <row r="37" spans="1:10" x14ac:dyDescent="0.3">
      <c r="A37" s="7">
        <v>33</v>
      </c>
      <c r="B37" s="8" t="s">
        <v>44</v>
      </c>
      <c r="C37" s="8">
        <v>9</v>
      </c>
      <c r="D37" s="8">
        <v>3</v>
      </c>
      <c r="E37" s="8">
        <v>1</v>
      </c>
      <c r="F37" s="8">
        <v>5</v>
      </c>
      <c r="G37" s="8">
        <v>5</v>
      </c>
      <c r="H37" s="8">
        <v>4</v>
      </c>
      <c r="I37" s="8">
        <v>5</v>
      </c>
      <c r="J37" s="9"/>
    </row>
    <row r="38" spans="1:10" x14ac:dyDescent="0.3">
      <c r="A38" s="7">
        <v>34</v>
      </c>
      <c r="B38" s="8" t="s">
        <v>44</v>
      </c>
      <c r="C38" s="11">
        <v>9</v>
      </c>
      <c r="D38" s="8">
        <v>4</v>
      </c>
      <c r="E38" s="8">
        <v>4</v>
      </c>
      <c r="F38" s="8">
        <v>5</v>
      </c>
      <c r="G38" s="8">
        <v>5</v>
      </c>
      <c r="H38" s="8">
        <v>3</v>
      </c>
      <c r="I38" s="8">
        <v>5</v>
      </c>
      <c r="J38" s="9"/>
    </row>
    <row r="39" spans="1:10" x14ac:dyDescent="0.3">
      <c r="A39" s="7">
        <v>35</v>
      </c>
      <c r="B39" s="8" t="s">
        <v>44</v>
      </c>
      <c r="C39" s="8">
        <v>8</v>
      </c>
      <c r="D39" s="8">
        <v>5</v>
      </c>
      <c r="E39" s="8">
        <v>4</v>
      </c>
      <c r="F39" s="8">
        <v>5</v>
      </c>
      <c r="G39" s="8">
        <v>5</v>
      </c>
      <c r="H39" s="8">
        <v>5</v>
      </c>
      <c r="I39" s="8">
        <v>5</v>
      </c>
      <c r="J39" s="9"/>
    </row>
    <row r="40" spans="1:10" x14ac:dyDescent="0.3">
      <c r="A40" s="7">
        <v>36</v>
      </c>
      <c r="B40" s="8" t="s">
        <v>44</v>
      </c>
      <c r="C40" s="8">
        <v>10</v>
      </c>
      <c r="D40" s="8">
        <v>4</v>
      </c>
      <c r="E40" s="8">
        <v>4</v>
      </c>
      <c r="F40" s="8">
        <v>3</v>
      </c>
      <c r="G40" s="8">
        <v>5</v>
      </c>
      <c r="H40" s="8">
        <v>5</v>
      </c>
      <c r="I40" s="8">
        <v>5</v>
      </c>
      <c r="J40" s="9"/>
    </row>
    <row r="41" spans="1:10" x14ac:dyDescent="0.3">
      <c r="A41" s="7">
        <v>37</v>
      </c>
      <c r="B41" s="8" t="s">
        <v>44</v>
      </c>
      <c r="C41" s="8">
        <v>10</v>
      </c>
      <c r="D41" s="8">
        <v>5</v>
      </c>
      <c r="E41" s="8">
        <v>5</v>
      </c>
      <c r="F41" s="8">
        <v>5</v>
      </c>
      <c r="G41" s="8">
        <v>4</v>
      </c>
      <c r="H41" s="8">
        <v>5</v>
      </c>
      <c r="I41" s="8">
        <v>5</v>
      </c>
      <c r="J41" s="9"/>
    </row>
    <row r="42" spans="1:10" x14ac:dyDescent="0.3">
      <c r="A42" s="7">
        <v>38</v>
      </c>
      <c r="B42" s="8" t="s">
        <v>44</v>
      </c>
      <c r="C42" s="8">
        <v>7</v>
      </c>
      <c r="D42" s="8">
        <v>5</v>
      </c>
      <c r="E42" s="8">
        <v>5</v>
      </c>
      <c r="F42" s="8">
        <v>5</v>
      </c>
      <c r="G42" s="8">
        <v>5</v>
      </c>
      <c r="H42" s="8">
        <v>5</v>
      </c>
      <c r="I42" s="8">
        <v>5</v>
      </c>
      <c r="J42" s="9"/>
    </row>
    <row r="43" spans="1:10" x14ac:dyDescent="0.3">
      <c r="A43" s="7">
        <v>39</v>
      </c>
      <c r="B43" s="8" t="s">
        <v>44</v>
      </c>
      <c r="C43" s="8">
        <v>7</v>
      </c>
      <c r="D43" s="8">
        <v>4</v>
      </c>
      <c r="E43" s="8">
        <v>4</v>
      </c>
      <c r="F43" s="8">
        <v>5</v>
      </c>
      <c r="G43" s="8">
        <v>5</v>
      </c>
      <c r="H43" s="8">
        <v>5</v>
      </c>
      <c r="I43" s="8">
        <v>5</v>
      </c>
      <c r="J43" s="9"/>
    </row>
    <row r="44" spans="1:10" x14ac:dyDescent="0.3">
      <c r="A44" s="7">
        <v>40</v>
      </c>
      <c r="B44" s="8" t="s">
        <v>44</v>
      </c>
      <c r="C44" s="8">
        <v>7</v>
      </c>
      <c r="D44" s="8">
        <v>5</v>
      </c>
      <c r="E44" s="8">
        <v>5</v>
      </c>
      <c r="F44" s="8">
        <v>5</v>
      </c>
      <c r="G44" s="8">
        <v>5</v>
      </c>
      <c r="H44" s="8">
        <v>5</v>
      </c>
      <c r="I44" s="8">
        <v>5</v>
      </c>
      <c r="J44" s="9"/>
    </row>
    <row r="45" spans="1:10" x14ac:dyDescent="0.3">
      <c r="A45" s="7">
        <v>41</v>
      </c>
      <c r="B45" s="12" t="s">
        <v>44</v>
      </c>
      <c r="C45" s="12">
        <v>9</v>
      </c>
      <c r="D45" s="12">
        <v>5</v>
      </c>
      <c r="E45" s="12">
        <v>2</v>
      </c>
      <c r="F45" s="12">
        <v>4</v>
      </c>
      <c r="G45" s="12">
        <v>5</v>
      </c>
      <c r="H45" s="12">
        <v>5</v>
      </c>
      <c r="I45" s="12">
        <v>5</v>
      </c>
      <c r="J45" s="13"/>
    </row>
    <row r="46" spans="1:10" x14ac:dyDescent="0.3">
      <c r="A46" s="7">
        <v>42</v>
      </c>
      <c r="B46" s="12" t="s">
        <v>44</v>
      </c>
      <c r="C46" s="12">
        <v>10</v>
      </c>
      <c r="D46" s="12">
        <v>5</v>
      </c>
      <c r="E46" s="12">
        <v>5</v>
      </c>
      <c r="F46" s="12">
        <v>5</v>
      </c>
      <c r="G46" s="12">
        <v>5</v>
      </c>
      <c r="H46" s="12">
        <v>5</v>
      </c>
      <c r="I46" s="12">
        <v>5</v>
      </c>
      <c r="J46" s="13"/>
    </row>
    <row r="47" spans="1:10" x14ac:dyDescent="0.3">
      <c r="A47" s="7">
        <v>43</v>
      </c>
      <c r="B47" s="12" t="s">
        <v>45</v>
      </c>
      <c r="C47" s="12">
        <v>6</v>
      </c>
      <c r="D47" s="12">
        <v>2</v>
      </c>
      <c r="E47" s="12">
        <v>5</v>
      </c>
      <c r="F47" s="12">
        <v>5</v>
      </c>
      <c r="G47" s="12">
        <v>4</v>
      </c>
      <c r="H47" s="12">
        <v>5</v>
      </c>
      <c r="I47" s="12">
        <v>5</v>
      </c>
      <c r="J47" s="13"/>
    </row>
    <row r="48" spans="1:10" x14ac:dyDescent="0.3">
      <c r="A48" s="7">
        <v>44</v>
      </c>
      <c r="B48" s="12" t="s">
        <v>45</v>
      </c>
      <c r="C48" s="12">
        <v>8</v>
      </c>
      <c r="D48" s="12">
        <v>5</v>
      </c>
      <c r="E48" s="12">
        <v>4</v>
      </c>
      <c r="F48" s="12">
        <v>5</v>
      </c>
      <c r="G48" s="12">
        <v>5</v>
      </c>
      <c r="H48" s="12">
        <v>5</v>
      </c>
      <c r="I48" s="12">
        <v>5</v>
      </c>
      <c r="J48" s="13"/>
    </row>
    <row r="49" spans="1:11" x14ac:dyDescent="0.3">
      <c r="A49" s="7">
        <v>45</v>
      </c>
      <c r="B49" s="12" t="s">
        <v>45</v>
      </c>
      <c r="C49" s="12">
        <v>9</v>
      </c>
      <c r="D49" s="12">
        <v>4</v>
      </c>
      <c r="E49" s="12">
        <v>5</v>
      </c>
      <c r="F49" s="12">
        <v>5</v>
      </c>
      <c r="G49" s="12">
        <v>5</v>
      </c>
      <c r="H49" s="12">
        <v>5</v>
      </c>
      <c r="I49" s="12">
        <v>5</v>
      </c>
      <c r="J49" s="13"/>
    </row>
    <row r="50" spans="1:11" x14ac:dyDescent="0.3">
      <c r="A50" s="7">
        <v>46</v>
      </c>
      <c r="B50" s="12" t="s">
        <v>45</v>
      </c>
      <c r="C50" s="12">
        <v>9</v>
      </c>
      <c r="D50" s="12">
        <v>5</v>
      </c>
      <c r="E50" s="12">
        <v>4</v>
      </c>
      <c r="F50" s="12">
        <v>5</v>
      </c>
      <c r="G50" s="12">
        <v>5</v>
      </c>
      <c r="H50" s="12">
        <v>5</v>
      </c>
      <c r="I50" s="12">
        <v>4</v>
      </c>
      <c r="J50" s="13"/>
    </row>
    <row r="51" spans="1:11" x14ac:dyDescent="0.3">
      <c r="A51" s="7">
        <v>47</v>
      </c>
      <c r="B51" s="12" t="s">
        <v>45</v>
      </c>
      <c r="C51" s="12">
        <v>9</v>
      </c>
      <c r="D51" s="12">
        <v>4</v>
      </c>
      <c r="E51" s="12">
        <v>3</v>
      </c>
      <c r="F51" s="12">
        <v>4</v>
      </c>
      <c r="G51" s="12">
        <v>5</v>
      </c>
      <c r="H51" s="12">
        <v>4</v>
      </c>
      <c r="I51" s="12">
        <v>3</v>
      </c>
      <c r="J51" s="13"/>
    </row>
    <row r="52" spans="1:11" x14ac:dyDescent="0.3">
      <c r="A52" s="7">
        <v>48</v>
      </c>
      <c r="B52" s="12" t="s">
        <v>45</v>
      </c>
      <c r="C52" s="12">
        <v>9</v>
      </c>
      <c r="D52" s="12">
        <v>5</v>
      </c>
      <c r="E52" s="12">
        <v>5</v>
      </c>
      <c r="F52" s="12">
        <v>5</v>
      </c>
      <c r="G52" s="12">
        <v>5</v>
      </c>
      <c r="H52" s="12">
        <v>3</v>
      </c>
      <c r="I52" s="12">
        <v>4</v>
      </c>
      <c r="J52" s="13"/>
    </row>
    <row r="53" spans="1:11" x14ac:dyDescent="0.3">
      <c r="A53" s="7">
        <v>49</v>
      </c>
      <c r="B53" s="12" t="s">
        <v>45</v>
      </c>
      <c r="C53" s="12">
        <v>9</v>
      </c>
      <c r="D53" s="12">
        <v>4</v>
      </c>
      <c r="E53" s="12">
        <v>5</v>
      </c>
      <c r="F53" s="12">
        <v>3</v>
      </c>
      <c r="G53" s="12">
        <v>4</v>
      </c>
      <c r="H53" s="12">
        <v>5</v>
      </c>
      <c r="I53" s="12">
        <v>4</v>
      </c>
      <c r="J53" s="13"/>
    </row>
    <row r="54" spans="1:11" x14ac:dyDescent="0.3">
      <c r="A54" s="7">
        <v>50</v>
      </c>
      <c r="B54" s="12" t="s">
        <v>45</v>
      </c>
      <c r="C54" s="12">
        <v>9</v>
      </c>
      <c r="D54" s="12">
        <v>4</v>
      </c>
      <c r="E54" s="12">
        <v>3</v>
      </c>
      <c r="F54" s="12">
        <v>3</v>
      </c>
      <c r="G54" s="12">
        <v>4</v>
      </c>
      <c r="H54" s="12">
        <v>4</v>
      </c>
      <c r="I54" s="12">
        <v>5</v>
      </c>
      <c r="J54" s="13"/>
    </row>
    <row r="55" spans="1:11" x14ac:dyDescent="0.3">
      <c r="A55" s="7">
        <v>51</v>
      </c>
      <c r="B55" s="12" t="s">
        <v>45</v>
      </c>
      <c r="C55" s="12">
        <v>9</v>
      </c>
      <c r="D55" s="12">
        <v>1</v>
      </c>
      <c r="E55" s="12">
        <v>3</v>
      </c>
      <c r="F55" s="12">
        <v>5</v>
      </c>
      <c r="G55" s="12">
        <v>4</v>
      </c>
      <c r="H55" s="12">
        <v>5</v>
      </c>
      <c r="I55" s="12">
        <v>4</v>
      </c>
      <c r="J55" s="13"/>
    </row>
    <row r="56" spans="1:11" x14ac:dyDescent="0.3">
      <c r="A56" s="7">
        <v>52</v>
      </c>
      <c r="B56" s="12" t="s">
        <v>45</v>
      </c>
      <c r="C56" s="12">
        <v>8</v>
      </c>
      <c r="D56" s="12">
        <v>5</v>
      </c>
      <c r="E56" s="12">
        <v>4</v>
      </c>
      <c r="F56" s="12">
        <v>5</v>
      </c>
      <c r="G56" s="12">
        <v>5</v>
      </c>
      <c r="H56" s="12">
        <v>5</v>
      </c>
      <c r="I56" s="12">
        <v>5</v>
      </c>
      <c r="J56" s="13"/>
    </row>
    <row r="57" spans="1:11" x14ac:dyDescent="0.3">
      <c r="A57" s="7">
        <v>53</v>
      </c>
      <c r="B57" s="12" t="s">
        <v>45</v>
      </c>
      <c r="C57" s="12">
        <v>8</v>
      </c>
      <c r="D57" s="12">
        <v>5</v>
      </c>
      <c r="E57" s="12">
        <v>4</v>
      </c>
      <c r="F57" s="12">
        <v>5</v>
      </c>
      <c r="G57" s="12">
        <v>5</v>
      </c>
      <c r="H57" s="12">
        <v>5</v>
      </c>
      <c r="I57" s="12">
        <v>4</v>
      </c>
      <c r="J57" s="13"/>
    </row>
    <row r="58" spans="1:11" x14ac:dyDescent="0.3">
      <c r="A58" s="7">
        <v>54</v>
      </c>
      <c r="B58" s="12" t="s">
        <v>45</v>
      </c>
      <c r="C58" s="12">
        <v>8</v>
      </c>
      <c r="D58" s="12">
        <v>5</v>
      </c>
      <c r="E58" s="12">
        <v>1</v>
      </c>
      <c r="F58" s="12">
        <v>5</v>
      </c>
      <c r="G58" s="12">
        <v>5</v>
      </c>
      <c r="H58" s="12">
        <v>5</v>
      </c>
      <c r="I58" s="12">
        <v>5</v>
      </c>
      <c r="J58" s="13"/>
    </row>
    <row r="59" spans="1:11" x14ac:dyDescent="0.3">
      <c r="A59" s="7">
        <v>52</v>
      </c>
      <c r="B59" s="12"/>
      <c r="C59" s="12"/>
      <c r="D59" s="12"/>
      <c r="E59" s="12"/>
      <c r="F59" s="12"/>
      <c r="G59" s="12"/>
      <c r="H59" s="12"/>
      <c r="I59" s="12"/>
      <c r="J59" s="13"/>
    </row>
    <row r="60" spans="1:11" ht="15" thickBot="1" x14ac:dyDescent="0.35">
      <c r="A60" s="7">
        <v>53</v>
      </c>
      <c r="B60" s="12"/>
      <c r="C60" s="12"/>
      <c r="D60" s="12"/>
      <c r="E60" s="12"/>
      <c r="F60" s="12"/>
      <c r="G60" s="12"/>
      <c r="H60" s="12"/>
      <c r="I60" s="12"/>
      <c r="J60" s="13"/>
    </row>
    <row r="61" spans="1:11" s="21" customFormat="1" ht="15" thickBot="1" x14ac:dyDescent="0.35">
      <c r="A61" s="14"/>
      <c r="B61" s="80" t="s">
        <v>10</v>
      </c>
      <c r="C61" s="15"/>
      <c r="D61" s="16">
        <f t="shared" ref="D61:I61" si="0">AVERAGE(D5:D60)</f>
        <v>4.2777777777777777</v>
      </c>
      <c r="E61" s="17">
        <f t="shared" si="0"/>
        <v>4.0185185185185182</v>
      </c>
      <c r="F61" s="17">
        <f t="shared" si="0"/>
        <v>4.4814814814814818</v>
      </c>
      <c r="G61" s="17">
        <f t="shared" si="0"/>
        <v>4.2592592592592595</v>
      </c>
      <c r="H61" s="17">
        <f t="shared" si="0"/>
        <v>4.4259259259259256</v>
      </c>
      <c r="I61" s="18">
        <f t="shared" si="0"/>
        <v>4.3703703703703702</v>
      </c>
      <c r="J61" s="19"/>
      <c r="K61" s="20">
        <f>J61/51</f>
        <v>0</v>
      </c>
    </row>
    <row r="62" spans="1:11" s="21" customFormat="1" ht="15" thickBot="1" x14ac:dyDescent="0.35">
      <c r="A62" s="22"/>
      <c r="B62" s="23" t="s">
        <v>11</v>
      </c>
      <c r="C62" s="24"/>
      <c r="D62" s="25">
        <f t="shared" ref="D62:I62" si="1">COUNTIF(D5:D60,"&gt;=4")/COUNT(D5:D60)</f>
        <v>0.90740740740740744</v>
      </c>
      <c r="E62" s="26">
        <f t="shared" si="1"/>
        <v>0.7592592592592593</v>
      </c>
      <c r="F62" s="26">
        <f t="shared" si="1"/>
        <v>0.88888888888888884</v>
      </c>
      <c r="G62" s="26">
        <f t="shared" si="1"/>
        <v>0.81481481481481477</v>
      </c>
      <c r="H62" s="26">
        <f t="shared" si="1"/>
        <v>0.83333333333333337</v>
      </c>
      <c r="I62" s="27">
        <f t="shared" si="1"/>
        <v>0.85185185185185186</v>
      </c>
      <c r="J62" s="28"/>
      <c r="K62" s="20">
        <f>J62/51</f>
        <v>0</v>
      </c>
    </row>
    <row r="63" spans="1:11" x14ac:dyDescent="0.3">
      <c r="A63" s="29"/>
      <c r="B63" s="82" t="s">
        <v>12</v>
      </c>
      <c r="C63" s="30"/>
      <c r="D63" s="31">
        <f>COUNTIF(D5:D60,"=5")</f>
        <v>23</v>
      </c>
      <c r="E63" s="32">
        <f>COUNTIF(E5:E60,"=5")</f>
        <v>19</v>
      </c>
      <c r="F63" s="32">
        <f>COUNTIF(F5:F60,"=5")</f>
        <v>32</v>
      </c>
      <c r="G63" s="32">
        <f t="shared" ref="G63:H63" si="2">COUNTIF(G5:G60,"=5")</f>
        <v>32</v>
      </c>
      <c r="H63" s="32">
        <f t="shared" si="2"/>
        <v>35</v>
      </c>
      <c r="I63" s="33">
        <f>COUNTIF(I5:I60,"=5")</f>
        <v>33</v>
      </c>
      <c r="J63" s="34"/>
    </row>
    <row r="64" spans="1:11" x14ac:dyDescent="0.3">
      <c r="A64" s="29"/>
      <c r="B64" s="82" t="s">
        <v>13</v>
      </c>
      <c r="C64" s="35"/>
      <c r="D64" s="36">
        <f>COUNTIF(D5:D60,"=4")</f>
        <v>26</v>
      </c>
      <c r="E64" s="37">
        <f>COUNTIF(E5:E60,"=4")</f>
        <v>22</v>
      </c>
      <c r="F64" s="37">
        <f>COUNTIF(F5:F60,"=4")</f>
        <v>16</v>
      </c>
      <c r="G64" s="37">
        <f t="shared" ref="G64:H64" si="3">COUNTIF(G5:G60,"=4")</f>
        <v>12</v>
      </c>
      <c r="H64" s="37">
        <f t="shared" si="3"/>
        <v>10</v>
      </c>
      <c r="I64" s="38">
        <f>COUNTIF(I5:I60,"=4")</f>
        <v>13</v>
      </c>
      <c r="J64" s="34"/>
    </row>
    <row r="65" spans="1:10" x14ac:dyDescent="0.3">
      <c r="A65" s="29"/>
      <c r="B65" s="82" t="s">
        <v>14</v>
      </c>
      <c r="C65" s="39"/>
      <c r="D65" s="36">
        <f>COUNTIF(D5:D60,"=3")</f>
        <v>3</v>
      </c>
      <c r="E65" s="37">
        <f>COUNTIF(E5:E60,"=3")</f>
        <v>10</v>
      </c>
      <c r="F65" s="37">
        <f>COUNTIF(F5:F60,"=3")</f>
        <v>6</v>
      </c>
      <c r="G65" s="37">
        <f t="shared" ref="G65:H65" si="4">COUNTIF(G5:G60,"=3")</f>
        <v>5</v>
      </c>
      <c r="H65" s="37">
        <f t="shared" si="4"/>
        <v>6</v>
      </c>
      <c r="I65" s="38">
        <f>COUNTIF(I5:I60,"=3")</f>
        <v>5</v>
      </c>
      <c r="J65" s="34"/>
    </row>
    <row r="66" spans="1:10" x14ac:dyDescent="0.3">
      <c r="A66" s="29"/>
      <c r="B66" s="82" t="s">
        <v>15</v>
      </c>
      <c r="C66" s="40"/>
      <c r="D66" s="36">
        <f>COUNTIF(D5:D60,"=2")</f>
        <v>1</v>
      </c>
      <c r="E66" s="37">
        <f>COUNTIF(E5:E60,"=2")</f>
        <v>1</v>
      </c>
      <c r="F66" s="37">
        <f>COUNTIF(F5:F60,"=2")</f>
        <v>0</v>
      </c>
      <c r="G66" s="37">
        <f t="shared" ref="G66:H66" si="5">COUNTIF(G5:G60,"=2")</f>
        <v>2</v>
      </c>
      <c r="H66" s="37">
        <f t="shared" si="5"/>
        <v>3</v>
      </c>
      <c r="I66" s="38">
        <f>COUNTIF(I5:I60,"=2")</f>
        <v>1</v>
      </c>
      <c r="J66" s="34"/>
    </row>
    <row r="67" spans="1:10" ht="15" thickBot="1" x14ac:dyDescent="0.35">
      <c r="A67" s="41"/>
      <c r="B67" s="42" t="s">
        <v>16</v>
      </c>
      <c r="C67" s="43"/>
      <c r="D67" s="44">
        <f t="shared" ref="D67:I67" si="6">COUNTIF(D5:D60,"=1")</f>
        <v>1</v>
      </c>
      <c r="E67" s="45">
        <f t="shared" si="6"/>
        <v>2</v>
      </c>
      <c r="F67" s="45">
        <f t="shared" si="6"/>
        <v>0</v>
      </c>
      <c r="G67" s="45">
        <f t="shared" si="6"/>
        <v>3</v>
      </c>
      <c r="H67" s="45">
        <f t="shared" si="6"/>
        <v>0</v>
      </c>
      <c r="I67" s="46">
        <f t="shared" si="6"/>
        <v>2</v>
      </c>
      <c r="J67" s="47"/>
    </row>
    <row r="71" spans="1:10" ht="15" thickBot="1" x14ac:dyDescent="0.35"/>
    <row r="72" spans="1:10" ht="28.8" x14ac:dyDescent="0.3">
      <c r="B72" s="49"/>
      <c r="C72" s="50"/>
      <c r="D72" s="4" t="s">
        <v>3</v>
      </c>
      <c r="E72" s="4" t="s">
        <v>4</v>
      </c>
      <c r="F72" s="4" t="s">
        <v>5</v>
      </c>
      <c r="G72" s="4" t="s">
        <v>6</v>
      </c>
      <c r="H72" s="4" t="s">
        <v>7</v>
      </c>
      <c r="I72" s="4" t="s">
        <v>8</v>
      </c>
      <c r="J72" s="51"/>
    </row>
    <row r="73" spans="1:10" x14ac:dyDescent="0.3">
      <c r="B73" s="81" t="s">
        <v>10</v>
      </c>
      <c r="C73" s="52"/>
      <c r="D73" s="53">
        <f t="shared" ref="D73:I79" si="7">D61</f>
        <v>4.2777777777777777</v>
      </c>
      <c r="E73" s="53">
        <f t="shared" si="7"/>
        <v>4.0185185185185182</v>
      </c>
      <c r="F73" s="53">
        <f t="shared" si="7"/>
        <v>4.4814814814814818</v>
      </c>
      <c r="G73" s="53">
        <f t="shared" si="7"/>
        <v>4.2592592592592595</v>
      </c>
      <c r="H73" s="53">
        <f t="shared" si="7"/>
        <v>4.4259259259259256</v>
      </c>
      <c r="I73" s="53">
        <f t="shared" si="7"/>
        <v>4.3703703703703702</v>
      </c>
      <c r="J73" s="54"/>
    </row>
    <row r="74" spans="1:10" x14ac:dyDescent="0.3">
      <c r="B74" s="81" t="s">
        <v>11</v>
      </c>
      <c r="C74" s="52"/>
      <c r="D74" s="55">
        <f t="shared" si="7"/>
        <v>0.90740740740740744</v>
      </c>
      <c r="E74" s="55">
        <f t="shared" si="7"/>
        <v>0.7592592592592593</v>
      </c>
      <c r="F74" s="55">
        <f t="shared" si="7"/>
        <v>0.88888888888888884</v>
      </c>
      <c r="G74" s="55">
        <f t="shared" si="7"/>
        <v>0.81481481481481477</v>
      </c>
      <c r="H74" s="55">
        <f t="shared" si="7"/>
        <v>0.83333333333333337</v>
      </c>
      <c r="I74" s="55">
        <f t="shared" si="7"/>
        <v>0.85185185185185186</v>
      </c>
      <c r="J74" s="54"/>
    </row>
    <row r="75" spans="1:10" x14ac:dyDescent="0.3">
      <c r="B75" s="81" t="s">
        <v>12</v>
      </c>
      <c r="C75" s="52"/>
      <c r="D75" s="37">
        <f t="shared" si="7"/>
        <v>23</v>
      </c>
      <c r="E75" s="37">
        <f t="shared" si="7"/>
        <v>19</v>
      </c>
      <c r="F75" s="37">
        <f t="shared" si="7"/>
        <v>32</v>
      </c>
      <c r="G75" s="37">
        <f t="shared" si="7"/>
        <v>32</v>
      </c>
      <c r="H75" s="37">
        <f t="shared" si="7"/>
        <v>35</v>
      </c>
      <c r="I75" s="37">
        <f t="shared" si="7"/>
        <v>33</v>
      </c>
      <c r="J75" s="54"/>
    </row>
    <row r="76" spans="1:10" x14ac:dyDescent="0.3">
      <c r="B76" s="81" t="s">
        <v>13</v>
      </c>
      <c r="C76" s="52"/>
      <c r="D76" s="37">
        <f t="shared" si="7"/>
        <v>26</v>
      </c>
      <c r="E76" s="37">
        <f t="shared" si="7"/>
        <v>22</v>
      </c>
      <c r="F76" s="37">
        <f t="shared" si="7"/>
        <v>16</v>
      </c>
      <c r="G76" s="37">
        <f t="shared" si="7"/>
        <v>12</v>
      </c>
      <c r="H76" s="37">
        <f t="shared" si="7"/>
        <v>10</v>
      </c>
      <c r="I76" s="37">
        <f t="shared" si="7"/>
        <v>13</v>
      </c>
      <c r="J76" s="54"/>
    </row>
    <row r="77" spans="1:10" x14ac:dyDescent="0.3">
      <c r="B77" s="81" t="s">
        <v>14</v>
      </c>
      <c r="C77" s="52"/>
      <c r="D77" s="37">
        <f t="shared" si="7"/>
        <v>3</v>
      </c>
      <c r="E77" s="37">
        <f t="shared" si="7"/>
        <v>10</v>
      </c>
      <c r="F77" s="37">
        <f t="shared" si="7"/>
        <v>6</v>
      </c>
      <c r="G77" s="37">
        <f t="shared" si="7"/>
        <v>5</v>
      </c>
      <c r="H77" s="37">
        <f t="shared" si="7"/>
        <v>6</v>
      </c>
      <c r="I77" s="37">
        <f t="shared" si="7"/>
        <v>5</v>
      </c>
      <c r="J77" s="54"/>
    </row>
    <row r="78" spans="1:10" x14ac:dyDescent="0.3">
      <c r="B78" s="81" t="s">
        <v>15</v>
      </c>
      <c r="C78" s="52"/>
      <c r="D78" s="37">
        <f t="shared" si="7"/>
        <v>1</v>
      </c>
      <c r="E78" s="37">
        <f t="shared" si="7"/>
        <v>1</v>
      </c>
      <c r="F78" s="37">
        <f t="shared" si="7"/>
        <v>0</v>
      </c>
      <c r="G78" s="37">
        <f t="shared" si="7"/>
        <v>2</v>
      </c>
      <c r="H78" s="37">
        <f t="shared" si="7"/>
        <v>3</v>
      </c>
      <c r="I78" s="37">
        <f t="shared" si="7"/>
        <v>1</v>
      </c>
      <c r="J78" s="54"/>
    </row>
    <row r="79" spans="1:10" x14ac:dyDescent="0.3">
      <c r="B79" s="56" t="s">
        <v>16</v>
      </c>
      <c r="C79" s="52"/>
      <c r="D79" s="37">
        <f t="shared" si="7"/>
        <v>1</v>
      </c>
      <c r="E79" s="37">
        <f t="shared" si="7"/>
        <v>2</v>
      </c>
      <c r="F79" s="37">
        <f t="shared" si="7"/>
        <v>0</v>
      </c>
      <c r="G79" s="37">
        <f t="shared" si="7"/>
        <v>3</v>
      </c>
      <c r="H79" s="37">
        <f t="shared" si="7"/>
        <v>0</v>
      </c>
      <c r="I79" s="37">
        <f t="shared" si="7"/>
        <v>2</v>
      </c>
      <c r="J79" s="54"/>
    </row>
    <row r="80" spans="1:10" x14ac:dyDescent="0.3">
      <c r="B80" s="57" t="s">
        <v>17</v>
      </c>
      <c r="C80" s="52"/>
      <c r="D80" s="58">
        <f>(D75+D76)/B101</f>
        <v>0.90740740740740744</v>
      </c>
      <c r="E80" s="58">
        <f t="shared" ref="E80:I80" si="8">(E75+E76)/53</f>
        <v>0.77358490566037741</v>
      </c>
      <c r="F80" s="58">
        <f t="shared" si="8"/>
        <v>0.90566037735849059</v>
      </c>
      <c r="G80" s="58">
        <f t="shared" si="8"/>
        <v>0.83018867924528306</v>
      </c>
      <c r="H80" s="58">
        <f t="shared" si="8"/>
        <v>0.84905660377358494</v>
      </c>
      <c r="I80" s="58">
        <f t="shared" si="8"/>
        <v>0.86792452830188682</v>
      </c>
      <c r="J80" s="59">
        <f>AVERAGE(D80:I80)</f>
        <v>0.85563708362450497</v>
      </c>
    </row>
    <row r="81" spans="2:10" x14ac:dyDescent="0.3">
      <c r="B81" s="57" t="s">
        <v>18</v>
      </c>
      <c r="C81" s="52"/>
      <c r="D81" s="58">
        <f>D77/B101</f>
        <v>5.5555555555555552E-2</v>
      </c>
      <c r="E81" s="58">
        <f t="shared" ref="E81:I81" si="9">E77/53</f>
        <v>0.18867924528301888</v>
      </c>
      <c r="F81" s="58">
        <f t="shared" si="9"/>
        <v>0.11320754716981132</v>
      </c>
      <c r="G81" s="58">
        <f t="shared" si="9"/>
        <v>9.4339622641509441E-2</v>
      </c>
      <c r="H81" s="58">
        <f t="shared" si="9"/>
        <v>0.11320754716981132</v>
      </c>
      <c r="I81" s="58">
        <f t="shared" si="9"/>
        <v>9.4339622641509441E-2</v>
      </c>
      <c r="J81" s="59">
        <f t="shared" ref="J81:J82" si="10">AVERAGE(D81:I81)</f>
        <v>0.10988819007686933</v>
      </c>
    </row>
    <row r="82" spans="2:10" x14ac:dyDescent="0.3">
      <c r="B82" s="57" t="s">
        <v>19</v>
      </c>
      <c r="C82" s="52"/>
      <c r="D82" s="58">
        <f>(D78+D79)/B101</f>
        <v>3.7037037037037035E-2</v>
      </c>
      <c r="E82" s="58">
        <f t="shared" ref="E82:I82" si="11">(E78+E79)/53</f>
        <v>5.6603773584905662E-2</v>
      </c>
      <c r="F82" s="58">
        <f t="shared" si="11"/>
        <v>0</v>
      </c>
      <c r="G82" s="58">
        <f t="shared" si="11"/>
        <v>9.4339622641509441E-2</v>
      </c>
      <c r="H82" s="58">
        <f t="shared" si="11"/>
        <v>5.6603773584905662E-2</v>
      </c>
      <c r="I82" s="58">
        <f t="shared" si="11"/>
        <v>5.6603773584905662E-2</v>
      </c>
      <c r="J82" s="59">
        <f t="shared" si="10"/>
        <v>5.0197996738877239E-2</v>
      </c>
    </row>
    <row r="83" spans="2:10" x14ac:dyDescent="0.3">
      <c r="B83" s="81" t="s">
        <v>12</v>
      </c>
      <c r="C83" s="52"/>
      <c r="D83" s="55">
        <f>D63/B101</f>
        <v>0.42592592592592593</v>
      </c>
      <c r="E83" s="55">
        <f>E63/B101</f>
        <v>0.35185185185185186</v>
      </c>
      <c r="F83" s="55">
        <f>F63/B101</f>
        <v>0.59259259259259256</v>
      </c>
      <c r="G83" s="55">
        <f>G63/B101</f>
        <v>0.59259259259259256</v>
      </c>
      <c r="H83" s="55">
        <f>H63/B101</f>
        <v>0.64814814814814814</v>
      </c>
      <c r="I83" s="55">
        <f>I63/B101</f>
        <v>0.61111111111111116</v>
      </c>
      <c r="J83" s="59">
        <f>SUM(D83:I83)/5</f>
        <v>0.64444444444444438</v>
      </c>
    </row>
    <row r="84" spans="2:10" x14ac:dyDescent="0.3">
      <c r="B84" s="81" t="s">
        <v>13</v>
      </c>
      <c r="C84" s="52"/>
      <c r="D84" s="55">
        <f>D64/B101</f>
        <v>0.48148148148148145</v>
      </c>
      <c r="E84" s="55">
        <f>E64/B101</f>
        <v>0.40740740740740738</v>
      </c>
      <c r="F84" s="55">
        <f>F64/B101</f>
        <v>0.29629629629629628</v>
      </c>
      <c r="G84" s="55">
        <f>G64/B101</f>
        <v>0.22222222222222221</v>
      </c>
      <c r="H84" s="55">
        <f>H64/B101</f>
        <v>0.18518518518518517</v>
      </c>
      <c r="I84" s="55">
        <f>I64/B101</f>
        <v>0.24074074074074073</v>
      </c>
      <c r="J84" s="59">
        <f t="shared" ref="J84:J87" si="12">SUM(D84:I84)/5</f>
        <v>0.36666666666666664</v>
      </c>
    </row>
    <row r="85" spans="2:10" x14ac:dyDescent="0.3">
      <c r="B85" s="81" t="s">
        <v>14</v>
      </c>
      <c r="C85" s="52"/>
      <c r="D85" s="55">
        <f>D65/B101</f>
        <v>5.5555555555555552E-2</v>
      </c>
      <c r="E85" s="55">
        <f t="shared" ref="E85" si="13">E65/53</f>
        <v>0.18867924528301888</v>
      </c>
      <c r="F85" s="55">
        <f>F65/B101</f>
        <v>0.1111111111111111</v>
      </c>
      <c r="G85" s="55">
        <f>G65/B101</f>
        <v>9.2592592592592587E-2</v>
      </c>
      <c r="H85" s="55">
        <f>H65/B101</f>
        <v>0.1111111111111111</v>
      </c>
      <c r="I85" s="55">
        <f>I65/B101</f>
        <v>9.2592592592592587E-2</v>
      </c>
      <c r="J85" s="59">
        <f t="shared" si="12"/>
        <v>0.13032844164919638</v>
      </c>
    </row>
    <row r="86" spans="2:10" x14ac:dyDescent="0.3">
      <c r="B86" s="81" t="s">
        <v>15</v>
      </c>
      <c r="C86" s="52"/>
      <c r="D86" s="55">
        <f>D66/B101</f>
        <v>1.8518518518518517E-2</v>
      </c>
      <c r="E86" s="55">
        <f>E66/B101</f>
        <v>1.8518518518518517E-2</v>
      </c>
      <c r="F86" s="55">
        <f>F66/B101</f>
        <v>0</v>
      </c>
      <c r="G86" s="55">
        <f>G66/B101</f>
        <v>3.7037037037037035E-2</v>
      </c>
      <c r="H86" s="55">
        <f>H66/B101</f>
        <v>5.5555555555555552E-2</v>
      </c>
      <c r="I86" s="55">
        <f>I66/B101</f>
        <v>1.8518518518518517E-2</v>
      </c>
      <c r="J86" s="59">
        <f t="shared" si="12"/>
        <v>2.9629629629629627E-2</v>
      </c>
    </row>
    <row r="87" spans="2:10" ht="15" thickBot="1" x14ac:dyDescent="0.35">
      <c r="B87" s="60" t="s">
        <v>16</v>
      </c>
      <c r="C87" s="61"/>
      <c r="D87" s="62">
        <f>D67/B101</f>
        <v>1.8518518518518517E-2</v>
      </c>
      <c r="E87" s="62">
        <f>E67/B101</f>
        <v>3.7037037037037035E-2</v>
      </c>
      <c r="F87" s="62">
        <f>F67/B101</f>
        <v>0</v>
      </c>
      <c r="G87" s="62">
        <f>G67/B101</f>
        <v>5.5555555555555552E-2</v>
      </c>
      <c r="H87" s="62">
        <f>H67/B101</f>
        <v>0</v>
      </c>
      <c r="I87" s="62">
        <f>I67/B101</f>
        <v>3.7037037037037035E-2</v>
      </c>
      <c r="J87" s="63">
        <f t="shared" si="12"/>
        <v>2.9629629629629627E-2</v>
      </c>
    </row>
    <row r="91" spans="2:10" ht="15" thickBot="1" x14ac:dyDescent="0.35"/>
    <row r="92" spans="2:10" x14ac:dyDescent="0.3">
      <c r="B92" s="49" t="s">
        <v>20</v>
      </c>
      <c r="C92" s="51">
        <v>27</v>
      </c>
      <c r="D92" s="64">
        <v>0.5</v>
      </c>
      <c r="E92" s="65"/>
      <c r="F92" s="66" t="s">
        <v>21</v>
      </c>
      <c r="G92" s="67" t="s">
        <v>22</v>
      </c>
      <c r="H92" s="50">
        <f>COUNTIF(C5:C60,"=6")</f>
        <v>1</v>
      </c>
      <c r="I92" s="64">
        <f>COUNTIF(C5:C60,"=6")/COUNT(C5:C60)</f>
        <v>1.8518518518518517E-2</v>
      </c>
    </row>
    <row r="93" spans="2:10" ht="15" thickBot="1" x14ac:dyDescent="0.35">
      <c r="B93" s="68" t="s">
        <v>23</v>
      </c>
      <c r="C93" s="69">
        <v>27</v>
      </c>
      <c r="D93" s="70">
        <v>0.5</v>
      </c>
      <c r="F93" s="71" t="s">
        <v>24</v>
      </c>
      <c r="G93" s="8" t="s">
        <v>25</v>
      </c>
      <c r="H93" s="52">
        <f>COUNTIF(C5:C60,"=7")</f>
        <v>3</v>
      </c>
      <c r="I93" s="72">
        <f>COUNTIF(C5:C60,"=7")/COUNT(C5:C60)</f>
        <v>5.5555555555555552E-2</v>
      </c>
    </row>
    <row r="94" spans="2:10" x14ac:dyDescent="0.3">
      <c r="F94" s="71" t="s">
        <v>26</v>
      </c>
      <c r="G94" s="8" t="s">
        <v>27</v>
      </c>
      <c r="H94" s="52">
        <f>COUNTIF(C5:C60,"=8")</f>
        <v>6</v>
      </c>
      <c r="I94" s="72">
        <f>COUNTIF(C5:C60,"=8")/COUNT(C5:C60)</f>
        <v>0.1111111111111111</v>
      </c>
    </row>
    <row r="95" spans="2:10" ht="15" thickBot="1" x14ac:dyDescent="0.35">
      <c r="F95" s="71" t="s">
        <v>28</v>
      </c>
      <c r="G95" s="8" t="s">
        <v>29</v>
      </c>
      <c r="H95" s="52">
        <f>COUNTIF(C5:C60,"=9")</f>
        <v>10</v>
      </c>
      <c r="I95" s="72">
        <f>COUNTIF(C5:C60,"=9")/COUNT(C5:C60)</f>
        <v>0.18518518518518517</v>
      </c>
    </row>
    <row r="96" spans="2:10" x14ac:dyDescent="0.3">
      <c r="B96" s="73" t="s">
        <v>30</v>
      </c>
      <c r="F96" s="71" t="s">
        <v>31</v>
      </c>
      <c r="G96" s="8" t="s">
        <v>32</v>
      </c>
      <c r="H96" s="52">
        <f>COUNTIF(C5:C60,"=10")</f>
        <v>11</v>
      </c>
      <c r="I96" s="72">
        <f>COUNTIF(C5:C60,"=10")/COUNT(C5:C60)</f>
        <v>0.20370370370370369</v>
      </c>
    </row>
    <row r="97" spans="2:9" ht="15" thickBot="1" x14ac:dyDescent="0.35">
      <c r="B97" s="74">
        <f>AVERAGE(D62,E62,F62,G62,H62,I62)</f>
        <v>0.84259259259259256</v>
      </c>
      <c r="F97" s="71" t="s">
        <v>33</v>
      </c>
      <c r="G97" s="8" t="s">
        <v>34</v>
      </c>
      <c r="H97" s="52">
        <f>COUNTIF(C5:C60,"=11")</f>
        <v>8</v>
      </c>
      <c r="I97" s="72">
        <f>COUNTIF(C5:C60,"=11")/COUNT(C5:C60)</f>
        <v>0.14814814814814814</v>
      </c>
    </row>
    <row r="98" spans="2:9" x14ac:dyDescent="0.3">
      <c r="F98" s="71" t="s">
        <v>35</v>
      </c>
      <c r="G98" s="8" t="s">
        <v>36</v>
      </c>
      <c r="H98" s="52">
        <f>COUNTIF(C5:C60,"=12")</f>
        <v>5</v>
      </c>
      <c r="I98" s="72">
        <f>COUNTIF(C5:C60,"=12")/COUNT(C5:C60)</f>
        <v>9.2592592592592587E-2</v>
      </c>
    </row>
    <row r="99" spans="2:9" ht="15" thickBot="1" x14ac:dyDescent="0.35">
      <c r="F99" s="71" t="s">
        <v>37</v>
      </c>
      <c r="G99" s="8" t="s">
        <v>38</v>
      </c>
      <c r="H99" s="52">
        <f>COUNTIF(C5:C60,"=13")</f>
        <v>7</v>
      </c>
      <c r="I99" s="72">
        <f>COUNTIF(C5:C60,"=13")/COUNT(C5:C60)</f>
        <v>0.12962962962962962</v>
      </c>
    </row>
    <row r="100" spans="2:9" x14ac:dyDescent="0.3">
      <c r="B100" s="75" t="s">
        <v>39</v>
      </c>
      <c r="F100" s="71" t="s">
        <v>40</v>
      </c>
      <c r="G100" s="8" t="s">
        <v>41</v>
      </c>
      <c r="H100" s="52">
        <f>COUNTIF(C5:C60,"=14")</f>
        <v>3</v>
      </c>
      <c r="I100" s="72">
        <f>COUNTIF(C5:C60,"=14")/COUNT(C5:C60)</f>
        <v>5.5555555555555552E-2</v>
      </c>
    </row>
    <row r="101" spans="2:9" ht="15" thickBot="1" x14ac:dyDescent="0.35">
      <c r="B101" s="76">
        <v>54</v>
      </c>
      <c r="F101" s="77" t="s">
        <v>42</v>
      </c>
      <c r="G101" s="78" t="s">
        <v>43</v>
      </c>
      <c r="H101" s="61">
        <f>COUNTIF(C5:C60,"=15")</f>
        <v>0</v>
      </c>
      <c r="I101" s="70">
        <f>COUNTIF(C5:C60,"=15")/COUNT(C5:C60)</f>
        <v>0</v>
      </c>
    </row>
  </sheetData>
  <mergeCells count="2">
    <mergeCell ref="A1:J1"/>
    <mergeCell ref="A2:J2"/>
  </mergeCells>
  <conditionalFormatting sqref="A63:XFD67">
    <cfRule type="dataBar" priority="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{9CD68F6D-196C-469F-92E4-CC204F977D57}</x14:id>
        </ext>
      </extLst>
    </cfRule>
  </conditionalFormatting>
  <conditionalFormatting sqref="A62:J62 L62:XFD62">
    <cfRule type="dataBar" priority="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{B18D2A9C-4504-47B2-BF17-1B9FB36A0A1A}</x14:id>
        </ext>
      </extLst>
    </cfRule>
  </conditionalFormatting>
  <conditionalFormatting sqref="A61:XFD61 K62">
    <cfRule type="dataBar" priority="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{F7CF196B-7F6A-48E0-A71A-47FA13C4D8AE}</x14:id>
        </ext>
      </extLst>
    </cfRule>
  </conditionalFormatting>
  <conditionalFormatting sqref="B75:B79">
    <cfRule type="dataBar" priority="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{D9268078-4D20-4DCF-9291-5926AE1D56A1}</x14:id>
        </ext>
      </extLst>
    </cfRule>
  </conditionalFormatting>
  <conditionalFormatting sqref="B74">
    <cfRule type="dataBar" priority="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{902BBCD7-F4DA-4D62-8841-3EFB1D5313D0}</x14:id>
        </ext>
      </extLst>
    </cfRule>
  </conditionalFormatting>
  <conditionalFormatting sqref="B73"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{75010243-02CE-40B9-87B0-7026C87DA953}</x14:id>
        </ext>
      </extLst>
    </cfRule>
  </conditionalFormatting>
  <conditionalFormatting sqref="D75:I79">
    <cfRule type="dataBar" priority="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{C2552F2B-256A-44BF-9B26-0789493A265D}</x14:id>
        </ext>
      </extLst>
    </cfRule>
  </conditionalFormatting>
  <conditionalFormatting sqref="B83:B87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{AC942043-C50B-497D-8F4F-DB23358A8064}</x14:id>
        </ext>
      </extLst>
    </cfRule>
  </conditionalFormatting>
  <conditionalFormatting sqref="D80:I8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{812F6D00-8CEB-4B28-88EC-88C3A2E668CE}</x14:id>
        </ext>
      </extLst>
    </cfRule>
  </conditionalFormatting>
  <pageMargins left="0.7" right="0.7" top="0.75" bottom="0.75" header="0.3" footer="0.3"/>
  <pageSetup paperSize="9" orientation="landscape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CD68F6D-196C-469F-92E4-CC204F977D5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A63:XFD67</xm:sqref>
        </x14:conditionalFormatting>
        <x14:conditionalFormatting xmlns:xm="http://schemas.microsoft.com/office/excel/2006/main">
          <x14:cfRule type="dataBar" id="{B18D2A9C-4504-47B2-BF17-1B9FB36A0A1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A62:J62 L62:XFD62</xm:sqref>
        </x14:conditionalFormatting>
        <x14:conditionalFormatting xmlns:xm="http://schemas.microsoft.com/office/excel/2006/main">
          <x14:cfRule type="dataBar" id="{F7CF196B-7F6A-48E0-A71A-47FA13C4D8A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A61:XFD61 K62</xm:sqref>
        </x14:conditionalFormatting>
        <x14:conditionalFormatting xmlns:xm="http://schemas.microsoft.com/office/excel/2006/main">
          <x14:cfRule type="dataBar" id="{D9268078-4D20-4DCF-9291-5926AE1D56A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B75:B79</xm:sqref>
        </x14:conditionalFormatting>
        <x14:conditionalFormatting xmlns:xm="http://schemas.microsoft.com/office/excel/2006/main">
          <x14:cfRule type="dataBar" id="{902BBCD7-F4DA-4D62-8841-3EFB1D5313D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B74</xm:sqref>
        </x14:conditionalFormatting>
        <x14:conditionalFormatting xmlns:xm="http://schemas.microsoft.com/office/excel/2006/main">
          <x14:cfRule type="dataBar" id="{75010243-02CE-40B9-87B0-7026C87DA95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B73</xm:sqref>
        </x14:conditionalFormatting>
        <x14:conditionalFormatting xmlns:xm="http://schemas.microsoft.com/office/excel/2006/main">
          <x14:cfRule type="dataBar" id="{C2552F2B-256A-44BF-9B26-0789493A265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D75:I79</xm:sqref>
        </x14:conditionalFormatting>
        <x14:conditionalFormatting xmlns:xm="http://schemas.microsoft.com/office/excel/2006/main">
          <x14:cfRule type="dataBar" id="{AC942043-C50B-497D-8F4F-DB23358A806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B83:B87</xm:sqref>
        </x14:conditionalFormatting>
        <x14:conditionalFormatting xmlns:xm="http://schemas.microsoft.com/office/excel/2006/main">
          <x14:cfRule type="dataBar" id="{812F6D00-8CEB-4B28-88EC-88C3A2E668C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D80:I82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Estudio satisfacción menores Residencia San Ildefonso 2023</dc:title>
  <dc:creator/>
  <cp:lastModifiedBy/>
  <dcterms:created xsi:type="dcterms:W3CDTF">2024-05-30T06:59:27Z</dcterms:created>
  <dcterms:modified xsi:type="dcterms:W3CDTF">2024-05-30T06:59:37Z</dcterms:modified>
</cp:coreProperties>
</file>