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CF059C6B-0406-49F7-9FBC-29321383C5E2}" xr6:coauthVersionLast="47" xr6:coauthVersionMax="47" xr10:uidLastSave="{00000000-0000-0000-0000-000000000000}"/>
  <bookViews>
    <workbookView xWindow="28692" yWindow="-108" windowWidth="29016" windowHeight="15696" xr2:uid="{00000000-000D-0000-FFFF-FFFF00000000}"/>
  </bookViews>
  <sheets>
    <sheet name="DATOS FAMILI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" l="1"/>
  <c r="D42" i="1"/>
  <c r="E42" i="1"/>
  <c r="F42" i="1"/>
  <c r="B57" i="1" l="1"/>
  <c r="G9" i="1"/>
  <c r="G13" i="1"/>
  <c r="G17" i="1"/>
  <c r="G21" i="1"/>
  <c r="G25" i="1"/>
  <c r="G29" i="1"/>
  <c r="G33" i="1"/>
  <c r="G37" i="1"/>
  <c r="G10" i="1"/>
  <c r="G14" i="1"/>
  <c r="G18" i="1"/>
  <c r="G22" i="1"/>
  <c r="G26" i="1"/>
  <c r="G30" i="1"/>
  <c r="G34" i="1"/>
  <c r="G38" i="1"/>
  <c r="G8" i="1"/>
  <c r="G6" i="1"/>
  <c r="G19" i="1"/>
  <c r="G23" i="1"/>
  <c r="G27" i="1"/>
  <c r="G31" i="1"/>
  <c r="G35" i="1"/>
  <c r="G39" i="1"/>
  <c r="G12" i="1"/>
  <c r="G16" i="1"/>
  <c r="G20" i="1"/>
  <c r="G24" i="1"/>
  <c r="G28" i="1"/>
  <c r="G32" i="1"/>
  <c r="G36" i="1"/>
  <c r="G40" i="1"/>
  <c r="G5" i="1"/>
  <c r="G7" i="1"/>
  <c r="G41" i="1"/>
  <c r="G11" i="1"/>
  <c r="G15" i="1"/>
  <c r="H50" i="1" l="1"/>
  <c r="I50" i="1" s="1"/>
  <c r="F48" i="1"/>
  <c r="G72" i="1" s="1"/>
  <c r="E48" i="1"/>
  <c r="F72" i="1" s="1"/>
  <c r="D48" i="1"/>
  <c r="E72" i="1" s="1"/>
  <c r="C48" i="1"/>
  <c r="G62" i="1" s="1"/>
  <c r="F47" i="1"/>
  <c r="E47" i="1"/>
  <c r="D47" i="1"/>
  <c r="E71" i="1" s="1"/>
  <c r="C47" i="1"/>
  <c r="G61" i="1" s="1"/>
  <c r="F46" i="1"/>
  <c r="G70" i="1" s="1"/>
  <c r="E46" i="1"/>
  <c r="F70" i="1" s="1"/>
  <c r="D46" i="1"/>
  <c r="E70" i="1" s="1"/>
  <c r="C46" i="1"/>
  <c r="G60" i="1" s="1"/>
  <c r="F45" i="1"/>
  <c r="G69" i="1" s="1"/>
  <c r="E45" i="1"/>
  <c r="F69" i="1" s="1"/>
  <c r="D45" i="1"/>
  <c r="E69" i="1" s="1"/>
  <c r="C45" i="1"/>
  <c r="G59" i="1" s="1"/>
  <c r="F44" i="1"/>
  <c r="E44" i="1"/>
  <c r="F68" i="1" s="1"/>
  <c r="D44" i="1"/>
  <c r="E68" i="1" s="1"/>
  <c r="C44" i="1"/>
  <c r="G58" i="1" s="1"/>
  <c r="F43" i="1"/>
  <c r="G67" i="1" s="1"/>
  <c r="E43" i="1"/>
  <c r="F67" i="1" s="1"/>
  <c r="D43" i="1"/>
  <c r="E67" i="1" s="1"/>
  <c r="C43" i="1"/>
  <c r="D67" i="1" s="1"/>
  <c r="G66" i="1"/>
  <c r="F66" i="1"/>
  <c r="E66" i="1"/>
  <c r="G56" i="1" l="1"/>
  <c r="F73" i="1"/>
  <c r="F71" i="1"/>
  <c r="F75" i="1" s="1"/>
  <c r="H51" i="1"/>
  <c r="I51" i="1" s="1"/>
  <c r="G68" i="1"/>
  <c r="G73" i="1" s="1"/>
  <c r="G71" i="1"/>
  <c r="G75" i="1" s="1"/>
  <c r="E73" i="1"/>
  <c r="F74" i="1"/>
  <c r="E74" i="1"/>
  <c r="G74" i="1"/>
  <c r="E75" i="1"/>
  <c r="D68" i="1"/>
  <c r="D69" i="1"/>
  <c r="G52" i="1"/>
  <c r="D70" i="1"/>
  <c r="D74" i="1" s="1"/>
  <c r="D71" i="1"/>
  <c r="D72" i="1"/>
  <c r="D53" i="1"/>
  <c r="C52" i="1"/>
  <c r="D51" i="1"/>
  <c r="C53" i="1"/>
  <c r="D52" i="1"/>
  <c r="C51" i="1"/>
  <c r="G57" i="1"/>
  <c r="D66" i="1"/>
  <c r="G53" i="1" l="1"/>
  <c r="D73" i="1"/>
  <c r="D75" i="1"/>
  <c r="G51" i="1"/>
</calcChain>
</file>

<file path=xl/sharedStrings.xml><?xml version="1.0" encoding="utf-8"?>
<sst xmlns="http://schemas.openxmlformats.org/spreadsheetml/2006/main" count="82" uniqueCount="31">
  <si>
    <t>CUESTIONARIO DE SATISFACCIÓN CON EL SERVICIO DE LA RESIDENCIA INTERNADO SAN ILDEFONSO - FAMILIAS</t>
  </si>
  <si>
    <t>2021/2022</t>
  </si>
  <si>
    <t>FAMILIAR</t>
  </si>
  <si>
    <t>HORARIO ATENCIÓN</t>
  </si>
  <si>
    <t>AMABILIDAD Y RESPETO</t>
  </si>
  <si>
    <t>CLARIDAD LENGUAJE UTILIZADO</t>
  </si>
  <si>
    <t>SATISFACCIÓN GENERAL</t>
  </si>
  <si>
    <t>MADRE/PADRE</t>
  </si>
  <si>
    <t>COMENTARIOS SUGERENCIAS</t>
  </si>
  <si>
    <t>MADRE</t>
  </si>
  <si>
    <t>PADRE</t>
  </si>
  <si>
    <t>MEDIA</t>
  </si>
  <si>
    <t>PORCENTAJE</t>
  </si>
  <si>
    <t>MUCHO (5)</t>
  </si>
  <si>
    <t>BASTANTE (4)</t>
  </si>
  <si>
    <t>REGULAR (3)</t>
  </si>
  <si>
    <t>POCO (2)</t>
  </si>
  <si>
    <t>NADA (1)</t>
  </si>
  <si>
    <t>MADRES</t>
  </si>
  <si>
    <t>Muy Satisfechos (4-5)</t>
  </si>
  <si>
    <t>PADRES</t>
  </si>
  <si>
    <t>Satisfechos (3)</t>
  </si>
  <si>
    <t>OTROS</t>
  </si>
  <si>
    <t>Insatisfechos (1-2)</t>
  </si>
  <si>
    <t>PROMEDIOS</t>
  </si>
  <si>
    <t>Nº FAMIIAS</t>
  </si>
  <si>
    <t xml:space="preserve">MUCHO </t>
  </si>
  <si>
    <t>BASTANTE</t>
  </si>
  <si>
    <t>REGULAR</t>
  </si>
  <si>
    <t>POCO</t>
  </si>
  <si>
    <t>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</si>
</sst>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2" fillId="0" borderId="18" xfId="0" applyNumberFormat="1" applyFont="1" applyBorder="1" applyAlignment="1">
      <alignment horizontal="center" vertical="center"/>
    </xf>
    <xf numFmtId="2" fontId="2" fillId="0" borderId="19" xfId="0" applyNumberFormat="1" applyFont="1" applyBorder="1" applyAlignment="1">
      <alignment horizontal="center" vertical="center"/>
    </xf>
    <xf numFmtId="0" fontId="2" fillId="0" borderId="20" xfId="0" applyFont="1" applyBorder="1"/>
    <xf numFmtId="0" fontId="2" fillId="0" borderId="3" xfId="0" applyFont="1" applyBorder="1" applyAlignment="1">
      <alignment vertical="center" wrapText="1"/>
    </xf>
    <xf numFmtId="0" fontId="2" fillId="0" borderId="0" xfId="0" applyFont="1"/>
    <xf numFmtId="0" fontId="2" fillId="0" borderId="2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2" fillId="0" borderId="15" xfId="1" applyFont="1" applyBorder="1" applyAlignment="1">
      <alignment horizontal="center" vertical="center"/>
    </xf>
    <xf numFmtId="9" fontId="2" fillId="0" borderId="22" xfId="1" applyFont="1" applyBorder="1" applyAlignment="1">
      <alignment horizontal="center" vertical="center"/>
    </xf>
    <xf numFmtId="9" fontId="2" fillId="0" borderId="16" xfId="1" applyFont="1" applyBorder="1" applyAlignment="1">
      <alignment horizontal="center" vertical="center"/>
    </xf>
    <xf numFmtId="0" fontId="2" fillId="0" borderId="23" xfId="0" applyFont="1" applyBorder="1"/>
    <xf numFmtId="0" fontId="2" fillId="0" borderId="24" xfId="0" applyFont="1" applyBorder="1" applyAlignment="1">
      <alignment vertical="center" wrapText="1"/>
    </xf>
    <xf numFmtId="0" fontId="0" fillId="0" borderId="25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6" fillId="0" borderId="2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0" fillId="0" borderId="34" xfId="0" applyBorder="1"/>
    <xf numFmtId="0" fontId="0" fillId="0" borderId="6" xfId="0" applyBorder="1"/>
    <xf numFmtId="0" fontId="0" fillId="0" borderId="0" xfId="0" applyAlignment="1">
      <alignment horizontal="center" vertical="center"/>
    </xf>
    <xf numFmtId="9" fontId="0" fillId="0" borderId="0" xfId="1" applyFont="1"/>
    <xf numFmtId="0" fontId="0" fillId="0" borderId="7" xfId="0" applyBorder="1"/>
    <xf numFmtId="0" fontId="0" fillId="0" borderId="8" xfId="0" applyBorder="1" applyAlignment="1">
      <alignment horizontal="center" vertical="center"/>
    </xf>
    <xf numFmtId="9" fontId="0" fillId="0" borderId="10" xfId="1" applyFon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11" xfId="0" applyBorder="1"/>
    <xf numFmtId="9" fontId="0" fillId="0" borderId="14" xfId="1" applyFont="1" applyBorder="1" applyAlignment="1">
      <alignment horizontal="center" vertical="center"/>
    </xf>
    <xf numFmtId="9" fontId="0" fillId="0" borderId="14" xfId="0" applyNumberFormat="1" applyBorder="1" applyAlignment="1">
      <alignment horizontal="center" vertical="center"/>
    </xf>
    <xf numFmtId="0" fontId="0" fillId="0" borderId="31" xfId="0" applyBorder="1"/>
    <xf numFmtId="0" fontId="0" fillId="0" borderId="32" xfId="0" applyBorder="1" applyAlignment="1">
      <alignment horizontal="center" vertical="center"/>
    </xf>
    <xf numFmtId="9" fontId="0" fillId="0" borderId="35" xfId="1" applyFont="1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9" fontId="2" fillId="0" borderId="37" xfId="1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9" fontId="2" fillId="0" borderId="36" xfId="1" applyFont="1" applyBorder="1" applyAlignment="1">
      <alignment horizontal="center" vertical="center"/>
    </xf>
    <xf numFmtId="0" fontId="0" fillId="0" borderId="17" xfId="0" applyBorder="1"/>
    <xf numFmtId="0" fontId="0" fillId="3" borderId="18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/>
    </xf>
    <xf numFmtId="2" fontId="2" fillId="0" borderId="22" xfId="0" applyNumberFormat="1" applyFont="1" applyBorder="1" applyAlignment="1">
      <alignment horizontal="center" vertical="center"/>
    </xf>
    <xf numFmtId="2" fontId="2" fillId="0" borderId="41" xfId="0" applyNumberFormat="1" applyFont="1" applyBorder="1" applyAlignment="1">
      <alignment horizontal="center" vertical="center"/>
    </xf>
    <xf numFmtId="9" fontId="0" fillId="0" borderId="42" xfId="1" applyFont="1" applyBorder="1" applyAlignment="1">
      <alignment horizontal="center"/>
    </xf>
    <xf numFmtId="9" fontId="0" fillId="0" borderId="43" xfId="1" applyFont="1" applyBorder="1" applyAlignment="1">
      <alignment horizontal="center"/>
    </xf>
    <xf numFmtId="9" fontId="0" fillId="0" borderId="44" xfId="1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9" fontId="0" fillId="0" borderId="7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9" fontId="0" fillId="0" borderId="11" xfId="1" applyFont="1" applyBorder="1" applyAlignment="1">
      <alignment horizontal="center"/>
    </xf>
    <xf numFmtId="9" fontId="0" fillId="0" borderId="12" xfId="1" applyFont="1" applyBorder="1" applyAlignment="1">
      <alignment horizontal="center"/>
    </xf>
    <xf numFmtId="9" fontId="0" fillId="0" borderId="14" xfId="1" applyFont="1" applyBorder="1" applyAlignment="1">
      <alignment horizontal="center"/>
    </xf>
    <xf numFmtId="0" fontId="7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9" fontId="0" fillId="0" borderId="31" xfId="1" applyFont="1" applyBorder="1" applyAlignment="1">
      <alignment horizontal="center"/>
    </xf>
    <xf numFmtId="9" fontId="0" fillId="0" borderId="32" xfId="1" applyFont="1" applyBorder="1" applyAlignment="1">
      <alignment horizontal="center"/>
    </xf>
    <xf numFmtId="9" fontId="0" fillId="0" borderId="35" xfId="1" applyFont="1" applyBorder="1" applyAlignment="1">
      <alignment horizontal="center"/>
    </xf>
    <xf numFmtId="9" fontId="0" fillId="0" borderId="8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9" fontId="0" fillId="0" borderId="32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2" fontId="2" fillId="0" borderId="38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I75"/>
  <sheetViews>
    <sheetView tabSelected="1" workbookViewId="0">
      <selection activeCell="D25" sqref="D25"/>
    </sheetView>
  </sheetViews>
  <sheetFormatPr baseColWidth="10" defaultColWidth="11.44140625" defaultRowHeight="14.4" x14ac:dyDescent="0.3"/>
  <cols>
    <col min="1" max="1" width="5.5546875" style="47" customWidth="1"/>
    <col min="2" max="2" width="17.33203125" customWidth="1"/>
    <col min="3" max="3" width="16" customWidth="1"/>
    <col min="4" max="4" width="17.44140625" customWidth="1"/>
    <col min="5" max="5" width="16" customWidth="1"/>
    <col min="6" max="6" width="15.6640625" customWidth="1"/>
    <col min="7" max="7" width="22.5546875" customWidth="1"/>
    <col min="8" max="8" width="53.6640625" customWidth="1"/>
  </cols>
  <sheetData>
    <row r="1" spans="1:8" s="1" customFormat="1" ht="30.75" customHeight="1" x14ac:dyDescent="0.3">
      <c r="A1" s="101" t="s">
        <v>0</v>
      </c>
      <c r="B1" s="102"/>
      <c r="C1" s="102"/>
      <c r="D1" s="102"/>
      <c r="E1" s="102"/>
      <c r="F1" s="102"/>
      <c r="G1" s="102"/>
      <c r="H1" s="103"/>
    </row>
    <row r="2" spans="1:8" s="1" customFormat="1" ht="15" thickBot="1" x14ac:dyDescent="0.35">
      <c r="A2" s="104" t="s">
        <v>1</v>
      </c>
      <c r="B2" s="105"/>
      <c r="C2" s="105"/>
      <c r="D2" s="105"/>
      <c r="E2" s="105"/>
      <c r="F2" s="105"/>
      <c r="G2" s="105"/>
      <c r="H2" s="106"/>
    </row>
    <row r="3" spans="1:8" s="1" customFormat="1" ht="15" thickBot="1" x14ac:dyDescent="0.35">
      <c r="A3" s="2"/>
      <c r="B3" s="2"/>
      <c r="C3" s="2"/>
      <c r="D3" s="2"/>
      <c r="E3" s="2"/>
      <c r="F3" s="2"/>
      <c r="G3" s="2"/>
      <c r="H3" s="2"/>
    </row>
    <row r="4" spans="1:8" s="7" customFormat="1" ht="48.75" customHeight="1" x14ac:dyDescent="0.3">
      <c r="A4" s="3"/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  <c r="G4" s="5" t="s">
        <v>7</v>
      </c>
      <c r="H4" s="6" t="s">
        <v>8</v>
      </c>
    </row>
    <row r="5" spans="1:8" x14ac:dyDescent="0.3">
      <c r="A5" s="8">
        <v>1</v>
      </c>
      <c r="B5" s="9" t="s">
        <v>9</v>
      </c>
      <c r="C5" s="9">
        <v>2</v>
      </c>
      <c r="D5" s="9">
        <v>4</v>
      </c>
      <c r="E5" s="9">
        <v>4</v>
      </c>
      <c r="F5" s="9">
        <v>3</v>
      </c>
      <c r="G5" s="10">
        <f>_xlfn.IFS(B5="MADRE",1,B5="PADRE",2,B5="",3,B5="OTRO",3)</f>
        <v>1</v>
      </c>
      <c r="H5" s="11"/>
    </row>
    <row r="6" spans="1:8" x14ac:dyDescent="0.3">
      <c r="A6" s="8">
        <v>2</v>
      </c>
      <c r="B6" s="9" t="s">
        <v>9</v>
      </c>
      <c r="C6" s="9">
        <v>5</v>
      </c>
      <c r="D6" s="9">
        <v>5</v>
      </c>
      <c r="E6" s="9">
        <v>4</v>
      </c>
      <c r="F6" s="9">
        <v>5</v>
      </c>
      <c r="G6" s="10">
        <f>_xlfn.IFS(B6="MADRE",1,B6="PADRE",2,B6="",3,B6="OTRO",3)</f>
        <v>1</v>
      </c>
      <c r="H6" s="11"/>
    </row>
    <row r="7" spans="1:8" x14ac:dyDescent="0.3">
      <c r="A7" s="8">
        <v>3</v>
      </c>
      <c r="B7" s="9" t="s">
        <v>9</v>
      </c>
      <c r="C7" s="9">
        <v>5</v>
      </c>
      <c r="D7" s="9">
        <v>4</v>
      </c>
      <c r="E7" s="9">
        <v>5</v>
      </c>
      <c r="F7" s="9">
        <v>5</v>
      </c>
      <c r="G7" s="10">
        <f>_xlfn.IFS(B7="MADRE",1,B7="PADRE",2,B7="",3,B7="OTRO",3)</f>
        <v>1</v>
      </c>
      <c r="H7" s="11"/>
    </row>
    <row r="8" spans="1:8" x14ac:dyDescent="0.3">
      <c r="A8" s="8">
        <v>4</v>
      </c>
      <c r="B8" s="9" t="s">
        <v>9</v>
      </c>
      <c r="C8" s="9">
        <v>5</v>
      </c>
      <c r="D8" s="9">
        <v>5</v>
      </c>
      <c r="E8" s="9">
        <v>5</v>
      </c>
      <c r="F8" s="9">
        <v>5</v>
      </c>
      <c r="G8" s="10">
        <f>_xlfn.IFS(B8="MADRE",1,B8="PADRE",2,B8="",3,B8="OTRO",3)</f>
        <v>1</v>
      </c>
      <c r="H8" s="11"/>
    </row>
    <row r="9" spans="1:8" x14ac:dyDescent="0.3">
      <c r="A9" s="8">
        <v>5</v>
      </c>
      <c r="B9" s="9" t="s">
        <v>9</v>
      </c>
      <c r="C9" s="9">
        <v>5</v>
      </c>
      <c r="D9" s="9">
        <v>5</v>
      </c>
      <c r="E9" s="9">
        <v>5</v>
      </c>
      <c r="F9" s="9">
        <v>5</v>
      </c>
      <c r="G9" s="10">
        <f t="shared" ref="G9:G41" si="0">_xlfn.IFS(B9="MADRE",1,B9="PADRE",2,B9="",3,B9="OTRO",3)</f>
        <v>1</v>
      </c>
      <c r="H9" s="11"/>
    </row>
    <row r="10" spans="1:8" x14ac:dyDescent="0.3">
      <c r="A10" s="8">
        <v>6</v>
      </c>
      <c r="B10" s="9" t="s">
        <v>9</v>
      </c>
      <c r="C10" s="9">
        <v>5</v>
      </c>
      <c r="D10" s="9">
        <v>5</v>
      </c>
      <c r="E10" s="9">
        <v>5</v>
      </c>
      <c r="F10" s="9">
        <v>5</v>
      </c>
      <c r="G10" s="10">
        <f t="shared" si="0"/>
        <v>1</v>
      </c>
      <c r="H10" s="11"/>
    </row>
    <row r="11" spans="1:8" x14ac:dyDescent="0.3">
      <c r="A11" s="8">
        <v>7</v>
      </c>
      <c r="B11" s="9" t="s">
        <v>9</v>
      </c>
      <c r="C11" s="9">
        <v>4</v>
      </c>
      <c r="D11" s="9">
        <v>5</v>
      </c>
      <c r="E11" s="9">
        <v>5</v>
      </c>
      <c r="F11" s="9">
        <v>3</v>
      </c>
      <c r="G11" s="10">
        <f t="shared" si="0"/>
        <v>1</v>
      </c>
      <c r="H11" s="11"/>
    </row>
    <row r="12" spans="1:8" x14ac:dyDescent="0.3">
      <c r="A12" s="8">
        <v>8</v>
      </c>
      <c r="B12" s="9" t="s">
        <v>9</v>
      </c>
      <c r="C12" s="9">
        <v>4</v>
      </c>
      <c r="D12" s="9">
        <v>5</v>
      </c>
      <c r="E12" s="9">
        <v>4</v>
      </c>
      <c r="F12" s="9">
        <v>4</v>
      </c>
      <c r="G12" s="10">
        <f t="shared" si="0"/>
        <v>1</v>
      </c>
      <c r="H12" s="11"/>
    </row>
    <row r="13" spans="1:8" x14ac:dyDescent="0.3">
      <c r="A13" s="8">
        <v>9</v>
      </c>
      <c r="B13" s="9" t="s">
        <v>9</v>
      </c>
      <c r="C13" s="9">
        <v>3</v>
      </c>
      <c r="D13" s="9">
        <v>5</v>
      </c>
      <c r="E13" s="9">
        <v>5</v>
      </c>
      <c r="F13" s="9">
        <v>5</v>
      </c>
      <c r="G13" s="10">
        <f t="shared" si="0"/>
        <v>1</v>
      </c>
      <c r="H13" s="11"/>
    </row>
    <row r="14" spans="1:8" x14ac:dyDescent="0.3">
      <c r="A14" s="8">
        <v>10</v>
      </c>
      <c r="B14" s="9" t="s">
        <v>9</v>
      </c>
      <c r="C14" s="9">
        <v>5</v>
      </c>
      <c r="D14" s="9">
        <v>5</v>
      </c>
      <c r="E14" s="9">
        <v>5</v>
      </c>
      <c r="F14" s="9">
        <v>5</v>
      </c>
      <c r="G14" s="10">
        <f t="shared" si="0"/>
        <v>1</v>
      </c>
      <c r="H14" s="11"/>
    </row>
    <row r="15" spans="1:8" x14ac:dyDescent="0.3">
      <c r="A15" s="8">
        <v>11</v>
      </c>
      <c r="B15" s="9" t="s">
        <v>9</v>
      </c>
      <c r="C15" s="9">
        <v>4</v>
      </c>
      <c r="D15" s="9">
        <v>4</v>
      </c>
      <c r="E15" s="9">
        <v>4</v>
      </c>
      <c r="F15" s="9">
        <v>4</v>
      </c>
      <c r="G15" s="10">
        <f t="shared" si="0"/>
        <v>1</v>
      </c>
      <c r="H15" s="11"/>
    </row>
    <row r="16" spans="1:8" x14ac:dyDescent="0.3">
      <c r="A16" s="8">
        <v>12</v>
      </c>
      <c r="B16" s="9" t="s">
        <v>9</v>
      </c>
      <c r="C16" s="9">
        <v>5</v>
      </c>
      <c r="D16" s="9">
        <v>5</v>
      </c>
      <c r="E16" s="9">
        <v>5</v>
      </c>
      <c r="F16" s="9">
        <v>5</v>
      </c>
      <c r="G16" s="10">
        <f t="shared" si="0"/>
        <v>1</v>
      </c>
      <c r="H16" s="11"/>
    </row>
    <row r="17" spans="1:8" x14ac:dyDescent="0.3">
      <c r="A17" s="8">
        <v>13</v>
      </c>
      <c r="B17" s="9" t="s">
        <v>9</v>
      </c>
      <c r="C17" s="9">
        <v>5</v>
      </c>
      <c r="D17" s="9">
        <v>5</v>
      </c>
      <c r="E17" s="9">
        <v>5</v>
      </c>
      <c r="F17" s="9">
        <v>5</v>
      </c>
      <c r="G17" s="10">
        <f t="shared" si="0"/>
        <v>1</v>
      </c>
      <c r="H17" s="11"/>
    </row>
    <row r="18" spans="1:8" x14ac:dyDescent="0.3">
      <c r="A18" s="8">
        <v>14</v>
      </c>
      <c r="B18" s="9" t="s">
        <v>9</v>
      </c>
      <c r="C18" s="9">
        <v>5</v>
      </c>
      <c r="D18" s="9">
        <v>5</v>
      </c>
      <c r="E18" s="9">
        <v>5</v>
      </c>
      <c r="F18" s="9">
        <v>5</v>
      </c>
      <c r="G18" s="10">
        <f t="shared" si="0"/>
        <v>1</v>
      </c>
      <c r="H18" s="11"/>
    </row>
    <row r="19" spans="1:8" x14ac:dyDescent="0.3">
      <c r="A19" s="8">
        <v>15</v>
      </c>
      <c r="B19" s="9" t="s">
        <v>9</v>
      </c>
      <c r="C19" s="9">
        <v>2</v>
      </c>
      <c r="D19" s="9">
        <v>5</v>
      </c>
      <c r="E19" s="9">
        <v>5</v>
      </c>
      <c r="F19" s="9">
        <v>4</v>
      </c>
      <c r="G19" s="10">
        <f t="shared" si="0"/>
        <v>1</v>
      </c>
      <c r="H19" s="11"/>
    </row>
    <row r="20" spans="1:8" x14ac:dyDescent="0.3">
      <c r="A20" s="8">
        <v>16</v>
      </c>
      <c r="B20" s="9" t="s">
        <v>9</v>
      </c>
      <c r="C20" s="9">
        <v>5</v>
      </c>
      <c r="D20" s="9">
        <v>5</v>
      </c>
      <c r="E20" s="9">
        <v>5</v>
      </c>
      <c r="F20" s="9">
        <v>5</v>
      </c>
      <c r="G20" s="10">
        <f t="shared" si="0"/>
        <v>1</v>
      </c>
      <c r="H20" s="11"/>
    </row>
    <row r="21" spans="1:8" x14ac:dyDescent="0.3">
      <c r="A21" s="8">
        <v>17</v>
      </c>
      <c r="B21" s="9" t="s">
        <v>9</v>
      </c>
      <c r="C21" s="9">
        <v>4</v>
      </c>
      <c r="D21" s="9">
        <v>5</v>
      </c>
      <c r="E21" s="9">
        <v>5</v>
      </c>
      <c r="F21" s="9">
        <v>5</v>
      </c>
      <c r="G21" s="10">
        <f t="shared" si="0"/>
        <v>1</v>
      </c>
      <c r="H21" s="11"/>
    </row>
    <row r="22" spans="1:8" x14ac:dyDescent="0.3">
      <c r="A22" s="8">
        <v>18</v>
      </c>
      <c r="B22" s="9" t="s">
        <v>9</v>
      </c>
      <c r="C22" s="9">
        <v>5</v>
      </c>
      <c r="D22" s="9">
        <v>5</v>
      </c>
      <c r="E22" s="9">
        <v>5</v>
      </c>
      <c r="F22" s="9">
        <v>5</v>
      </c>
      <c r="G22" s="10">
        <f t="shared" si="0"/>
        <v>1</v>
      </c>
      <c r="H22" s="11"/>
    </row>
    <row r="23" spans="1:8" x14ac:dyDescent="0.3">
      <c r="A23" s="8">
        <v>19</v>
      </c>
      <c r="B23" s="9" t="s">
        <v>9</v>
      </c>
      <c r="C23" s="9">
        <v>5</v>
      </c>
      <c r="D23" s="9">
        <v>5</v>
      </c>
      <c r="E23" s="9">
        <v>5</v>
      </c>
      <c r="F23" s="9">
        <v>5</v>
      </c>
      <c r="G23" s="10">
        <f t="shared" si="0"/>
        <v>1</v>
      </c>
      <c r="H23" s="11"/>
    </row>
    <row r="24" spans="1:8" x14ac:dyDescent="0.3">
      <c r="A24" s="8">
        <v>20</v>
      </c>
      <c r="B24" s="9" t="s">
        <v>9</v>
      </c>
      <c r="C24" s="9">
        <v>5</v>
      </c>
      <c r="D24" s="9">
        <v>5</v>
      </c>
      <c r="E24" s="9">
        <v>5</v>
      </c>
      <c r="F24" s="9">
        <v>5</v>
      </c>
      <c r="G24" s="10">
        <f t="shared" si="0"/>
        <v>1</v>
      </c>
      <c r="H24" s="11"/>
    </row>
    <row r="25" spans="1:8" x14ac:dyDescent="0.3">
      <c r="A25" s="8">
        <v>21</v>
      </c>
      <c r="B25" s="9" t="s">
        <v>9</v>
      </c>
      <c r="C25" s="9">
        <v>5</v>
      </c>
      <c r="D25" s="9">
        <v>5</v>
      </c>
      <c r="E25" s="9">
        <v>5</v>
      </c>
      <c r="F25" s="9">
        <v>5</v>
      </c>
      <c r="G25" s="10">
        <f t="shared" si="0"/>
        <v>1</v>
      </c>
      <c r="H25" s="11"/>
    </row>
    <row r="26" spans="1:8" x14ac:dyDescent="0.3">
      <c r="A26" s="8">
        <v>22</v>
      </c>
      <c r="B26" s="9" t="s">
        <v>9</v>
      </c>
      <c r="C26" s="9">
        <v>4</v>
      </c>
      <c r="D26" s="9">
        <v>5</v>
      </c>
      <c r="E26" s="9">
        <v>5</v>
      </c>
      <c r="F26" s="9">
        <v>4</v>
      </c>
      <c r="G26" s="10">
        <f t="shared" si="0"/>
        <v>1</v>
      </c>
      <c r="H26" s="11"/>
    </row>
    <row r="27" spans="1:8" x14ac:dyDescent="0.3">
      <c r="A27" s="8">
        <v>23</v>
      </c>
      <c r="B27" s="9" t="s">
        <v>9</v>
      </c>
      <c r="C27" s="9">
        <v>5</v>
      </c>
      <c r="D27" s="9">
        <v>4</v>
      </c>
      <c r="E27" s="9">
        <v>5</v>
      </c>
      <c r="F27" s="9">
        <v>5</v>
      </c>
      <c r="G27" s="10">
        <f t="shared" si="0"/>
        <v>1</v>
      </c>
      <c r="H27" s="11"/>
    </row>
    <row r="28" spans="1:8" x14ac:dyDescent="0.3">
      <c r="A28" s="8">
        <v>24</v>
      </c>
      <c r="B28" s="9" t="s">
        <v>9</v>
      </c>
      <c r="C28" s="9">
        <v>4</v>
      </c>
      <c r="D28" s="9">
        <v>5</v>
      </c>
      <c r="E28" s="9">
        <v>4</v>
      </c>
      <c r="F28" s="9">
        <v>5</v>
      </c>
      <c r="G28" s="10">
        <f t="shared" si="0"/>
        <v>1</v>
      </c>
      <c r="H28" s="11"/>
    </row>
    <row r="29" spans="1:8" x14ac:dyDescent="0.3">
      <c r="A29" s="8">
        <v>25</v>
      </c>
      <c r="B29" s="9" t="s">
        <v>9</v>
      </c>
      <c r="C29" s="9">
        <v>5</v>
      </c>
      <c r="D29" s="9">
        <v>5</v>
      </c>
      <c r="E29" s="9">
        <v>5</v>
      </c>
      <c r="F29" s="9">
        <v>5</v>
      </c>
      <c r="G29" s="10">
        <f t="shared" si="0"/>
        <v>1</v>
      </c>
      <c r="H29" s="11"/>
    </row>
    <row r="30" spans="1:8" x14ac:dyDescent="0.3">
      <c r="A30" s="8">
        <v>26</v>
      </c>
      <c r="B30" s="9" t="s">
        <v>9</v>
      </c>
      <c r="C30" s="9">
        <v>5</v>
      </c>
      <c r="D30" s="9">
        <v>4</v>
      </c>
      <c r="E30" s="9">
        <v>4</v>
      </c>
      <c r="F30" s="9">
        <v>4</v>
      </c>
      <c r="G30" s="10">
        <f t="shared" si="0"/>
        <v>1</v>
      </c>
      <c r="H30" s="11"/>
    </row>
    <row r="31" spans="1:8" x14ac:dyDescent="0.3">
      <c r="A31" s="8">
        <v>27</v>
      </c>
      <c r="B31" s="9" t="s">
        <v>10</v>
      </c>
      <c r="C31" s="9">
        <v>5</v>
      </c>
      <c r="D31" s="9">
        <v>5</v>
      </c>
      <c r="E31" s="9">
        <v>5</v>
      </c>
      <c r="F31" s="9">
        <v>5</v>
      </c>
      <c r="G31" s="10">
        <f t="shared" si="0"/>
        <v>2</v>
      </c>
      <c r="H31" s="11"/>
    </row>
    <row r="32" spans="1:8" x14ac:dyDescent="0.3">
      <c r="A32" s="8">
        <v>28</v>
      </c>
      <c r="B32" s="9" t="s">
        <v>9</v>
      </c>
      <c r="C32" s="9">
        <v>4</v>
      </c>
      <c r="D32" s="9">
        <v>5</v>
      </c>
      <c r="E32" s="9">
        <v>5</v>
      </c>
      <c r="F32" s="9">
        <v>5</v>
      </c>
      <c r="G32" s="10">
        <f t="shared" si="0"/>
        <v>1</v>
      </c>
      <c r="H32" s="11"/>
    </row>
    <row r="33" spans="1:8" x14ac:dyDescent="0.3">
      <c r="A33" s="8">
        <v>29</v>
      </c>
      <c r="B33" s="9" t="s">
        <v>9</v>
      </c>
      <c r="C33" s="9">
        <v>5</v>
      </c>
      <c r="D33" s="9">
        <v>5</v>
      </c>
      <c r="E33" s="9">
        <v>5</v>
      </c>
      <c r="F33" s="9">
        <v>5</v>
      </c>
      <c r="G33" s="10">
        <f t="shared" si="0"/>
        <v>1</v>
      </c>
      <c r="H33" s="11"/>
    </row>
    <row r="34" spans="1:8" x14ac:dyDescent="0.3">
      <c r="A34" s="8">
        <v>30</v>
      </c>
      <c r="B34" s="9" t="s">
        <v>9</v>
      </c>
      <c r="C34" s="9">
        <v>3</v>
      </c>
      <c r="D34" s="9">
        <v>4</v>
      </c>
      <c r="E34" s="9">
        <v>5</v>
      </c>
      <c r="F34" s="9">
        <v>3</v>
      </c>
      <c r="G34" s="10">
        <f t="shared" si="0"/>
        <v>1</v>
      </c>
      <c r="H34" s="11"/>
    </row>
    <row r="35" spans="1:8" x14ac:dyDescent="0.3">
      <c r="A35" s="8">
        <v>31</v>
      </c>
      <c r="B35" s="9" t="s">
        <v>9</v>
      </c>
      <c r="C35" s="9">
        <v>5</v>
      </c>
      <c r="D35" s="9">
        <v>5</v>
      </c>
      <c r="E35" s="9">
        <v>5</v>
      </c>
      <c r="F35" s="9">
        <v>5</v>
      </c>
      <c r="G35" s="10">
        <f t="shared" si="0"/>
        <v>1</v>
      </c>
      <c r="H35" s="11"/>
    </row>
    <row r="36" spans="1:8" x14ac:dyDescent="0.3">
      <c r="A36" s="8">
        <v>32</v>
      </c>
      <c r="B36" s="9" t="s">
        <v>9</v>
      </c>
      <c r="C36" s="9">
        <v>5</v>
      </c>
      <c r="D36" s="9">
        <v>5</v>
      </c>
      <c r="E36" s="9">
        <v>5</v>
      </c>
      <c r="F36" s="9">
        <v>5</v>
      </c>
      <c r="G36" s="10">
        <f t="shared" si="0"/>
        <v>1</v>
      </c>
      <c r="H36" s="11"/>
    </row>
    <row r="37" spans="1:8" x14ac:dyDescent="0.3">
      <c r="A37" s="8">
        <v>33</v>
      </c>
      <c r="B37" s="9" t="s">
        <v>9</v>
      </c>
      <c r="C37" s="9">
        <v>5</v>
      </c>
      <c r="D37" s="9">
        <v>5</v>
      </c>
      <c r="E37" s="9">
        <v>4</v>
      </c>
      <c r="F37" s="9">
        <v>5</v>
      </c>
      <c r="G37" s="10">
        <f t="shared" si="0"/>
        <v>1</v>
      </c>
      <c r="H37" s="11"/>
    </row>
    <row r="38" spans="1:8" x14ac:dyDescent="0.3">
      <c r="A38" s="8">
        <v>34</v>
      </c>
      <c r="B38" s="9" t="s">
        <v>9</v>
      </c>
      <c r="C38" s="9">
        <v>5</v>
      </c>
      <c r="D38" s="9">
        <v>5</v>
      </c>
      <c r="E38" s="9">
        <v>5</v>
      </c>
      <c r="F38" s="9">
        <v>5</v>
      </c>
      <c r="G38" s="10">
        <f t="shared" si="0"/>
        <v>1</v>
      </c>
      <c r="H38" s="11"/>
    </row>
    <row r="39" spans="1:8" x14ac:dyDescent="0.3">
      <c r="A39" s="8">
        <v>35</v>
      </c>
      <c r="B39" s="9" t="s">
        <v>9</v>
      </c>
      <c r="C39" s="9">
        <v>5</v>
      </c>
      <c r="D39" s="9">
        <v>5</v>
      </c>
      <c r="E39" s="9">
        <v>4</v>
      </c>
      <c r="F39" s="9">
        <v>4</v>
      </c>
      <c r="G39" s="10">
        <f t="shared" si="0"/>
        <v>1</v>
      </c>
      <c r="H39" s="11"/>
    </row>
    <row r="40" spans="1:8" x14ac:dyDescent="0.3">
      <c r="A40" s="8">
        <v>36</v>
      </c>
      <c r="B40" s="9" t="s">
        <v>9</v>
      </c>
      <c r="C40" s="9">
        <v>5</v>
      </c>
      <c r="D40" s="9">
        <v>5</v>
      </c>
      <c r="E40" s="9">
        <v>5</v>
      </c>
      <c r="F40" s="9">
        <v>5</v>
      </c>
      <c r="G40" s="10">
        <f t="shared" si="0"/>
        <v>1</v>
      </c>
      <c r="H40" s="11"/>
    </row>
    <row r="41" spans="1:8" ht="15" thickBot="1" x14ac:dyDescent="0.35">
      <c r="A41" s="8">
        <v>37</v>
      </c>
      <c r="B41" s="9" t="s">
        <v>9</v>
      </c>
      <c r="C41" s="9">
        <v>4</v>
      </c>
      <c r="D41" s="9">
        <v>5</v>
      </c>
      <c r="E41" s="9">
        <v>4</v>
      </c>
      <c r="F41" s="9">
        <v>5</v>
      </c>
      <c r="G41" s="10">
        <f t="shared" si="0"/>
        <v>1</v>
      </c>
      <c r="H41" s="11"/>
    </row>
    <row r="42" spans="1:8" s="19" customFormat="1" ht="15" thickBot="1" x14ac:dyDescent="0.35">
      <c r="A42" s="12"/>
      <c r="B42" s="13" t="s">
        <v>11</v>
      </c>
      <c r="C42" s="14">
        <f>AVERAGE(C5:C41)</f>
        <v>4.5135135135135132</v>
      </c>
      <c r="D42" s="15">
        <f>AVERAGE(D5:D41)</f>
        <v>4.8378378378378377</v>
      </c>
      <c r="E42" s="15">
        <f>AVERAGE(E5:E41)</f>
        <v>4.756756756756757</v>
      </c>
      <c r="F42" s="16">
        <f>AVERAGE(F5:F41)</f>
        <v>4.6756756756756754</v>
      </c>
      <c r="G42" s="17"/>
      <c r="H42" s="18"/>
    </row>
    <row r="43" spans="1:8" s="19" customFormat="1" ht="15" thickBot="1" x14ac:dyDescent="0.35">
      <c r="A43" s="20"/>
      <c r="B43" s="21" t="s">
        <v>12</v>
      </c>
      <c r="C43" s="22">
        <f>COUNTIF(C5:C41,"&gt;=4")/COUNT(C5:C41)</f>
        <v>0.89189189189189189</v>
      </c>
      <c r="D43" s="23">
        <f>COUNTIF(D5:D41,"&gt;=4")/COUNT(D5:D41)</f>
        <v>1</v>
      </c>
      <c r="E43" s="23">
        <f>COUNTIF(E5:E41,"&gt;=4")/COUNT(E5:E41)</f>
        <v>1</v>
      </c>
      <c r="F43" s="24">
        <f>COUNTIF(F5:F41,"&gt;=4")/COUNT(F5:F41)</f>
        <v>0.91891891891891897</v>
      </c>
      <c r="G43" s="25"/>
      <c r="H43" s="26"/>
    </row>
    <row r="44" spans="1:8" x14ac:dyDescent="0.3">
      <c r="A44" s="27"/>
      <c r="B44" s="28" t="s">
        <v>13</v>
      </c>
      <c r="C44" s="29">
        <f>COUNTIF(C5:C41,"=5")</f>
        <v>25</v>
      </c>
      <c r="D44" s="30">
        <f>COUNTIF(D5:D41,"=5")</f>
        <v>31</v>
      </c>
      <c r="E44" s="30">
        <f>COUNTIF(E5:E41,"=5")</f>
        <v>28</v>
      </c>
      <c r="F44" s="31">
        <f>COUNTIF(F5:F41,"=5")</f>
        <v>28</v>
      </c>
      <c r="G44" s="32"/>
      <c r="H44" s="33"/>
    </row>
    <row r="45" spans="1:8" x14ac:dyDescent="0.3">
      <c r="A45" s="27"/>
      <c r="B45" s="34" t="s">
        <v>14</v>
      </c>
      <c r="C45" s="35">
        <f>COUNTIF(C5:C41,"=4")</f>
        <v>8</v>
      </c>
      <c r="D45" s="36">
        <f>COUNTIF(D5:D41,"=4")</f>
        <v>6</v>
      </c>
      <c r="E45" s="36">
        <f>COUNTIF(E5:E41,"=4")</f>
        <v>9</v>
      </c>
      <c r="F45" s="37">
        <f>COUNTIF(F5:F41,"=4")</f>
        <v>6</v>
      </c>
      <c r="G45" s="32"/>
      <c r="H45" s="33"/>
    </row>
    <row r="46" spans="1:8" x14ac:dyDescent="0.3">
      <c r="A46" s="27"/>
      <c r="B46" s="38" t="s">
        <v>15</v>
      </c>
      <c r="C46" s="35">
        <f>COUNTIF(C5:C41,"=3")</f>
        <v>2</v>
      </c>
      <c r="D46" s="36">
        <f>COUNTIF(D5:D41,"=3")</f>
        <v>0</v>
      </c>
      <c r="E46" s="36">
        <f>COUNTIF(E5:E41,"=3")</f>
        <v>0</v>
      </c>
      <c r="F46" s="37">
        <f>COUNTIF(F5:F41,"=3")</f>
        <v>3</v>
      </c>
      <c r="G46" s="32"/>
      <c r="H46" s="33"/>
    </row>
    <row r="47" spans="1:8" x14ac:dyDescent="0.3">
      <c r="A47" s="27"/>
      <c r="B47" s="39" t="s">
        <v>16</v>
      </c>
      <c r="C47" s="35">
        <f>COUNTIF(C5:C41,"=2")</f>
        <v>2</v>
      </c>
      <c r="D47" s="36">
        <f>COUNTIF(D5:D41,"=2")</f>
        <v>0</v>
      </c>
      <c r="E47" s="36">
        <f>COUNTIF(E5:E41,"=2")</f>
        <v>0</v>
      </c>
      <c r="F47" s="37">
        <f>COUNTIF(F5:F41,"=2")</f>
        <v>0</v>
      </c>
      <c r="G47" s="32"/>
      <c r="H47" s="33"/>
    </row>
    <row r="48" spans="1:8" ht="15" thickBot="1" x14ac:dyDescent="0.35">
      <c r="A48" s="40"/>
      <c r="B48" s="41" t="s">
        <v>17</v>
      </c>
      <c r="C48" s="42">
        <f>COUNTIF(C5:C41,"=1")</f>
        <v>0</v>
      </c>
      <c r="D48" s="43">
        <f>COUNTIF(D5:D41,"=1")</f>
        <v>0</v>
      </c>
      <c r="E48" s="43">
        <f>COUNTIF(E5:E41,"=1")</f>
        <v>0</v>
      </c>
      <c r="F48" s="44">
        <f>COUNTIF(F5:F41,"=1")</f>
        <v>0</v>
      </c>
      <c r="G48" s="45"/>
      <c r="H48" s="46"/>
    </row>
    <row r="50" spans="2:9" ht="15" thickBot="1" x14ac:dyDescent="0.35">
      <c r="H50">
        <f>COUNTIF(H5:H41,"=")</f>
        <v>37</v>
      </c>
      <c r="I50" s="48">
        <f>H50/B57</f>
        <v>1</v>
      </c>
    </row>
    <row r="51" spans="2:9" x14ac:dyDescent="0.3">
      <c r="B51" s="49" t="s">
        <v>18</v>
      </c>
      <c r="C51" s="50">
        <f>COUNTIF(G5:G41,"=1")</f>
        <v>36</v>
      </c>
      <c r="D51" s="51">
        <f>COUNTIF(G5:G41,"=1")/COUNT(G5:G41)</f>
        <v>0.97297297297297303</v>
      </c>
      <c r="F51" s="49" t="s">
        <v>19</v>
      </c>
      <c r="G51" s="52">
        <f>G58+G59</f>
        <v>0.95270270270270274</v>
      </c>
      <c r="H51">
        <f>B57-H50</f>
        <v>0</v>
      </c>
      <c r="I51" s="48">
        <f>H51/B57</f>
        <v>0</v>
      </c>
    </row>
    <row r="52" spans="2:9" x14ac:dyDescent="0.3">
      <c r="B52" s="53" t="s">
        <v>20</v>
      </c>
      <c r="C52" s="9">
        <f>COUNTIF(G5:G41,"=2")</f>
        <v>1</v>
      </c>
      <c r="D52" s="54">
        <f>COUNTIF(G5:G41,"=2")/COUNT(G5:G41)</f>
        <v>2.7027027027027029E-2</v>
      </c>
      <c r="F52" s="53" t="s">
        <v>21</v>
      </c>
      <c r="G52" s="55">
        <f>G60</f>
        <v>3.3783783783783786E-2</v>
      </c>
    </row>
    <row r="53" spans="2:9" ht="15" thickBot="1" x14ac:dyDescent="0.35">
      <c r="B53" s="56" t="s">
        <v>22</v>
      </c>
      <c r="C53" s="57">
        <f>COUNTIF(G5:G41,"=3")</f>
        <v>0</v>
      </c>
      <c r="D53" s="58">
        <f>COUNTIF(G5:G41,"=3")/COUNT(G5:G41)</f>
        <v>0</v>
      </c>
      <c r="F53" s="56" t="s">
        <v>23</v>
      </c>
      <c r="G53" s="59">
        <f>G61+G62</f>
        <v>1.3513513513513514E-2</v>
      </c>
    </row>
    <row r="55" spans="2:9" x14ac:dyDescent="0.3">
      <c r="F55" s="99"/>
      <c r="G55" s="100" t="s">
        <v>24</v>
      </c>
    </row>
    <row r="56" spans="2:9" x14ac:dyDescent="0.3">
      <c r="B56" s="95" t="s">
        <v>25</v>
      </c>
      <c r="F56" s="97" t="s">
        <v>11</v>
      </c>
      <c r="G56" s="98">
        <f>AVERAGE(C42:F42)</f>
        <v>4.6959459459459456</v>
      </c>
    </row>
    <row r="57" spans="2:9" x14ac:dyDescent="0.3">
      <c r="B57" s="96">
        <f>COUNT(A5:A41)</f>
        <v>37</v>
      </c>
      <c r="F57" s="61" t="s">
        <v>12</v>
      </c>
      <c r="G57" s="62">
        <f>AVERAGE(C43:F43)</f>
        <v>0.95270270270270274</v>
      </c>
    </row>
    <row r="58" spans="2:9" ht="15" thickBot="1" x14ac:dyDescent="0.35">
      <c r="F58" s="63" t="s">
        <v>13</v>
      </c>
      <c r="G58" s="62">
        <f>AVERAGE(C44:F44)/$B$57</f>
        <v>0.7567567567567568</v>
      </c>
    </row>
    <row r="59" spans="2:9" ht="15" thickBot="1" x14ac:dyDescent="0.35">
      <c r="F59" s="64" t="s">
        <v>14</v>
      </c>
      <c r="G59" s="62">
        <f>AVERAGE(C45:F45)/$B$57</f>
        <v>0.19594594594594594</v>
      </c>
    </row>
    <row r="60" spans="2:9" ht="15" thickBot="1" x14ac:dyDescent="0.35">
      <c r="F60" s="65" t="s">
        <v>15</v>
      </c>
      <c r="G60" s="62">
        <f>AVERAGE(C46:F46)/$B$57</f>
        <v>3.3783783783783786E-2</v>
      </c>
    </row>
    <row r="61" spans="2:9" ht="15" thickBot="1" x14ac:dyDescent="0.35">
      <c r="F61" s="66" t="s">
        <v>16</v>
      </c>
      <c r="G61" s="62">
        <f>AVERAGE(C47:F47)/$B$57</f>
        <v>1.3513513513513514E-2</v>
      </c>
    </row>
    <row r="62" spans="2:9" ht="15" thickBot="1" x14ac:dyDescent="0.35">
      <c r="F62" s="67" t="s">
        <v>17</v>
      </c>
      <c r="G62" s="68">
        <f>AVERAGE(C48:F48)/$B$57</f>
        <v>0</v>
      </c>
    </row>
    <row r="65" spans="3:7" ht="43.5" customHeight="1" x14ac:dyDescent="0.3">
      <c r="C65" s="69"/>
      <c r="D65" s="70" t="s">
        <v>3</v>
      </c>
      <c r="E65" s="70" t="s">
        <v>4</v>
      </c>
      <c r="F65" s="70" t="s">
        <v>5</v>
      </c>
      <c r="G65" s="71" t="s">
        <v>6</v>
      </c>
    </row>
    <row r="66" spans="3:7" x14ac:dyDescent="0.3">
      <c r="C66" s="60" t="s">
        <v>11</v>
      </c>
      <c r="D66" s="72">
        <f t="shared" ref="D66:G67" si="1">C42</f>
        <v>4.5135135135135132</v>
      </c>
      <c r="E66" s="73">
        <f t="shared" si="1"/>
        <v>4.8378378378378377</v>
      </c>
      <c r="F66" s="73">
        <f t="shared" si="1"/>
        <v>4.756756756756757</v>
      </c>
      <c r="G66" s="74">
        <f t="shared" si="1"/>
        <v>4.6756756756756754</v>
      </c>
    </row>
    <row r="67" spans="3:7" x14ac:dyDescent="0.3">
      <c r="C67" s="61" t="s">
        <v>12</v>
      </c>
      <c r="D67" s="75">
        <f t="shared" si="1"/>
        <v>0.89189189189189189</v>
      </c>
      <c r="E67" s="76">
        <f t="shared" si="1"/>
        <v>1</v>
      </c>
      <c r="F67" s="76">
        <f t="shared" si="1"/>
        <v>1</v>
      </c>
      <c r="G67" s="77">
        <f t="shared" si="1"/>
        <v>0.91891891891891897</v>
      </c>
    </row>
    <row r="68" spans="3:7" x14ac:dyDescent="0.3">
      <c r="C68" s="78" t="s">
        <v>26</v>
      </c>
      <c r="D68" s="79">
        <f>C44/B57</f>
        <v>0.67567567567567566</v>
      </c>
      <c r="E68" s="80">
        <f>D44/B57</f>
        <v>0.83783783783783783</v>
      </c>
      <c r="F68" s="80">
        <f>E44/B57</f>
        <v>0.7567567567567568</v>
      </c>
      <c r="G68" s="81">
        <f>F44/B57</f>
        <v>0.7567567567567568</v>
      </c>
    </row>
    <row r="69" spans="3:7" x14ac:dyDescent="0.3">
      <c r="C69" s="82" t="s">
        <v>27</v>
      </c>
      <c r="D69" s="83">
        <f>C45/B57</f>
        <v>0.21621621621621623</v>
      </c>
      <c r="E69" s="84">
        <f>D45/B57</f>
        <v>0.16216216216216217</v>
      </c>
      <c r="F69" s="84">
        <f>E45/B57</f>
        <v>0.24324324324324326</v>
      </c>
      <c r="G69" s="85">
        <f>F45/B57</f>
        <v>0.16216216216216217</v>
      </c>
    </row>
    <row r="70" spans="3:7" x14ac:dyDescent="0.3">
      <c r="C70" s="86" t="s">
        <v>28</v>
      </c>
      <c r="D70" s="83">
        <f>C46/B57</f>
        <v>5.4054054054054057E-2</v>
      </c>
      <c r="E70" s="84">
        <f>D46/B57</f>
        <v>0</v>
      </c>
      <c r="F70" s="84">
        <f>E46/B57</f>
        <v>0</v>
      </c>
      <c r="G70" s="85">
        <f>F46/B57</f>
        <v>8.1081081081081086E-2</v>
      </c>
    </row>
    <row r="71" spans="3:7" x14ac:dyDescent="0.3">
      <c r="C71" s="87" t="s">
        <v>29</v>
      </c>
      <c r="D71" s="83">
        <f>C47/B57</f>
        <v>5.4054054054054057E-2</v>
      </c>
      <c r="E71" s="84">
        <f>D47/B57</f>
        <v>0</v>
      </c>
      <c r="F71" s="84">
        <f>E47/B57</f>
        <v>0</v>
      </c>
      <c r="G71" s="85">
        <f>F47/B57</f>
        <v>0</v>
      </c>
    </row>
    <row r="72" spans="3:7" x14ac:dyDescent="0.3">
      <c r="C72" s="88" t="s">
        <v>30</v>
      </c>
      <c r="D72" s="89">
        <f>C48/B57</f>
        <v>0</v>
      </c>
      <c r="E72" s="90">
        <f>D48/B57</f>
        <v>0</v>
      </c>
      <c r="F72" s="90">
        <f>E48/B57</f>
        <v>0</v>
      </c>
      <c r="G72" s="91">
        <f>F48/B57</f>
        <v>0</v>
      </c>
    </row>
    <row r="73" spans="3:7" x14ac:dyDescent="0.3">
      <c r="C73" s="49" t="s">
        <v>19</v>
      </c>
      <c r="D73" s="92">
        <f>D68+D69</f>
        <v>0.89189189189189189</v>
      </c>
      <c r="E73" s="92">
        <f t="shared" ref="E73:G73" si="2">E68+E69</f>
        <v>1</v>
      </c>
      <c r="F73" s="92">
        <f>F68+F69</f>
        <v>1</v>
      </c>
      <c r="G73" s="52">
        <f t="shared" si="2"/>
        <v>0.91891891891891897</v>
      </c>
    </row>
    <row r="74" spans="3:7" x14ac:dyDescent="0.3">
      <c r="C74" s="53" t="s">
        <v>21</v>
      </c>
      <c r="D74" s="93">
        <f>D70</f>
        <v>5.4054054054054057E-2</v>
      </c>
      <c r="E74" s="93">
        <f t="shared" ref="E74:G74" si="3">E70</f>
        <v>0</v>
      </c>
      <c r="F74" s="93">
        <f t="shared" si="3"/>
        <v>0</v>
      </c>
      <c r="G74" s="55">
        <f t="shared" si="3"/>
        <v>8.1081081081081086E-2</v>
      </c>
    </row>
    <row r="75" spans="3:7" x14ac:dyDescent="0.3">
      <c r="C75" s="56" t="s">
        <v>23</v>
      </c>
      <c r="D75" s="94">
        <f>D71+D72</f>
        <v>5.4054054054054057E-2</v>
      </c>
      <c r="E75" s="94">
        <f t="shared" ref="E75:G75" si="4">E71+E72</f>
        <v>0</v>
      </c>
      <c r="F75" s="94">
        <f t="shared" si="4"/>
        <v>0</v>
      </c>
      <c r="G75" s="59">
        <f t="shared" si="4"/>
        <v>0</v>
      </c>
    </row>
  </sheetData>
  <mergeCells count="2">
    <mergeCell ref="A1:H1"/>
    <mergeCell ref="A2:H2"/>
  </mergeCells>
  <conditionalFormatting sqref="C42:F43">
    <cfRule type="dataBar" priority="6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{9E368129-54AB-488F-B26A-42603CB064BB}</x14:id>
        </ext>
      </extLst>
    </cfRule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{5F18FD83-D580-4A15-A633-4E35B2ED1A28}</x14:id>
        </ext>
      </extLst>
    </cfRule>
  </conditionalFormatting>
  <conditionalFormatting sqref="C43:F43">
    <cfRule type="dataBar" priority="4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{AE083B0C-05A8-459D-A935-C9902778CBEC}</x14:id>
        </ext>
      </extLst>
    </cfRule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{CFF2B07C-1450-4326-9FAB-CABBA054C768}</x14:id>
        </ext>
      </extLst>
    </cfRule>
  </conditionalFormatting>
  <conditionalFormatting sqref="C44:F48">
    <cfRule type="dataBar" priority="3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{B1BB52F7-D798-4379-904C-515AAC22EA48}</x14:id>
        </ext>
      </extLst>
    </cfRule>
  </conditionalFormatting>
  <conditionalFormatting sqref="D68:G72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{2A81F19A-6451-4BC9-81F1-AE087CD83111}</x14:id>
        </ext>
      </extLst>
    </cfRule>
  </conditionalFormatting>
  <conditionalFormatting sqref="D73:G75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{09905874-10CE-4F6D-BD0F-71EADDE35EA1}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368129-54AB-488F-B26A-42603CB064BB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008AEF"/>
              <x14:negativeBorderColor rgb="FF638EC6"/>
            </x14:dataBar>
          </x14:cfRule>
          <x14:cfRule type="dataBar" id="{5F18FD83-D580-4A15-A633-4E35B2ED1A28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638EC6"/>
              <x14:negativeBorderColor rgb="FF638EC6"/>
            </x14:dataBar>
          </x14:cfRule>
          <xm:sqref>C42:F43</xm:sqref>
        </x14:conditionalFormatting>
        <x14:conditionalFormatting xmlns:xm="http://schemas.microsoft.com/office/excel/2006/main">
          <x14:cfRule type="dataBar" id="{AE083B0C-05A8-459D-A935-C9902778CBEC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008AEF"/>
              <x14:negativeBorderColor rgb="FF638EC6"/>
            </x14:dataBar>
          </x14:cfRule>
          <x14:cfRule type="dataBar" id="{CFF2B07C-1450-4326-9FAB-CABBA054C768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63C384"/>
              <x14:negativeBorderColor rgb="FF638EC6"/>
            </x14:dataBar>
          </x14:cfRule>
          <xm:sqref>C43:F43</xm:sqref>
        </x14:conditionalFormatting>
        <x14:conditionalFormatting xmlns:xm="http://schemas.microsoft.com/office/excel/2006/main">
          <x14:cfRule type="dataBar" id="{B1BB52F7-D798-4379-904C-515AAC22EA48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008AEF"/>
              <x14:negativeBorderColor rgb="FF638EC6"/>
            </x14:dataBar>
          </x14:cfRule>
          <xm:sqref>C44:F48</xm:sqref>
        </x14:conditionalFormatting>
        <x14:conditionalFormatting xmlns:xm="http://schemas.microsoft.com/office/excel/2006/main">
          <x14:cfRule type="dataBar" id="{2A81F19A-6451-4BC9-81F1-AE087CD83111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008AEF"/>
              <x14:negativeBorderColor rgb="FF638EC6"/>
            </x14:dataBar>
          </x14:cfRule>
          <xm:sqref>D68:G72</xm:sqref>
        </x14:conditionalFormatting>
        <x14:conditionalFormatting xmlns:xm="http://schemas.microsoft.com/office/excel/2006/main">
          <x14:cfRule type="dataBar" id="{09905874-10CE-4F6D-BD0F-71EADDE35EA1}">
            <x14:dataBar minLength="0" maxLength="100" border="1" negativeBarColorSameAsPositive="1" negativeBarBorderColorSameAsPositive="0" axisPosition="none">
              <x14:cfvo type="autoMin"/>
              <x14:cfvo type="autoMax"/>
              <x14:borderColor rgb="FF63C384"/>
              <x14:negativeBorderColor rgb="FF638EC6"/>
            </x14:dataBar>
          </x14:cfRule>
          <xm:sqref>D73:G75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 FAMILIAS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Residencia Internado San Ildefonso. Datos familias. 2021</dc:title>
  <dc:subject/>
  <dc:creator/>
  <cp:keywords/>
  <dc:description/>
  <cp:lastModifiedBy/>
  <cp:revision>1</cp:revision>
  <dcterms:created xsi:type="dcterms:W3CDTF">2022-03-31T11:06:44Z</dcterms:created>
  <dcterms:modified xsi:type="dcterms:W3CDTF">2025-12-15T15:02:22Z</dcterms:modified>
  <cp:category/>
  <cp:contentStatus/>
</cp:coreProperties>
</file>